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Descargas\"/>
    </mc:Choice>
  </mc:AlternateContent>
  <bookViews>
    <workbookView xWindow="0" yWindow="0" windowWidth="20490" windowHeight="7755"/>
  </bookViews>
  <sheets>
    <sheet name="INCODIS_ftm_19-Apoyo a Grupos V" sheetId="1" r:id="rId1"/>
    <sheet name="INCODIS_ftm_19-Montos2023pptale" sheetId="2" r:id="rId2"/>
  </sheets>
  <calcPr calcId="162913"/>
</workbook>
</file>

<file path=xl/calcChain.xml><?xml version="1.0" encoding="utf-8"?>
<calcChain xmlns="http://schemas.openxmlformats.org/spreadsheetml/2006/main">
  <c r="N9" i="1" l="1"/>
  <c r="N10" i="1"/>
  <c r="N11" i="1"/>
  <c r="N12" i="1"/>
  <c r="N13" i="1"/>
  <c r="N14" i="1"/>
  <c r="N15" i="1"/>
  <c r="N16" i="1"/>
  <c r="N17" i="1"/>
  <c r="N8" i="1"/>
  <c r="X8" i="1"/>
  <c r="X9" i="1"/>
  <c r="X10" i="1"/>
  <c r="X11" i="1"/>
  <c r="X12" i="1"/>
  <c r="X13" i="1"/>
  <c r="X14" i="1"/>
  <c r="X15" i="1"/>
  <c r="X16" i="1"/>
  <c r="X17" i="1"/>
  <c r="S9" i="1"/>
  <c r="S10" i="1"/>
  <c r="S11" i="1"/>
  <c r="M9" i="1" l="1"/>
  <c r="M10" i="1"/>
  <c r="M11" i="1"/>
  <c r="M12" i="1"/>
  <c r="M13" i="1"/>
  <c r="M14" i="1"/>
  <c r="M15" i="1"/>
  <c r="M16" i="1"/>
  <c r="M17" i="1"/>
  <c r="M8" i="1"/>
  <c r="W8" i="1"/>
  <c r="W9" i="1"/>
  <c r="W10" i="1"/>
  <c r="W11" i="1"/>
  <c r="W12" i="1"/>
  <c r="W13" i="1"/>
  <c r="W14" i="1"/>
  <c r="W15" i="1"/>
  <c r="W16" i="1"/>
  <c r="W17" i="1"/>
  <c r="V17" i="1"/>
  <c r="V16" i="1"/>
  <c r="V15" i="1"/>
  <c r="V14" i="1"/>
  <c r="V13" i="1"/>
  <c r="V12" i="1"/>
  <c r="V11" i="1"/>
  <c r="V10" i="1"/>
  <c r="V9" i="1"/>
  <c r="V8" i="1"/>
  <c r="R14" i="1"/>
  <c r="R11" i="1" s="1"/>
  <c r="R15" i="1"/>
  <c r="R12" i="1"/>
  <c r="R9" i="1"/>
  <c r="R10" i="1"/>
  <c r="R13" i="1"/>
  <c r="Q11" i="1" l="1"/>
  <c r="L11" i="1" l="1"/>
  <c r="L12" i="1"/>
  <c r="L14" i="1"/>
  <c r="L15" i="1"/>
  <c r="L16" i="1"/>
  <c r="L17" i="1"/>
  <c r="L8" i="1"/>
  <c r="Q9" i="1"/>
  <c r="L9" i="1" s="1"/>
  <c r="Q10" i="1"/>
  <c r="L10" i="1" s="1"/>
  <c r="Q13" i="1"/>
  <c r="L13" i="1" s="1"/>
  <c r="Q12" i="1"/>
</calcChain>
</file>

<file path=xl/comments1.xml><?xml version="1.0" encoding="utf-8"?>
<comments xmlns="http://schemas.openxmlformats.org/spreadsheetml/2006/main">
  <authors>
    <author>usuario</author>
  </authors>
  <commentList>
    <comment ref="Q12" authorId="0" shapeId="0">
      <text>
        <r>
          <rPr>
            <b/>
            <sz val="9"/>
            <color indexed="81"/>
            <rFont val="Tahoma"/>
            <family val="2"/>
          </rPr>
          <t>13apoyosDiversos</t>
        </r>
      </text>
    </comment>
    <comment ref="Q13" authorId="0" shapeId="0">
      <text>
        <r>
          <rPr>
            <b/>
            <sz val="9"/>
            <color indexed="81"/>
            <rFont val="Tahoma"/>
            <family val="2"/>
          </rPr>
          <t>410tarj,10banderolas,07certificados</t>
        </r>
      </text>
    </comment>
  </commentList>
</comments>
</file>

<file path=xl/sharedStrings.xml><?xml version="1.0" encoding="utf-8"?>
<sst xmlns="http://schemas.openxmlformats.org/spreadsheetml/2006/main" count="244" uniqueCount="96">
  <si>
    <t>PRESUPUESTO DE EGRESOS 2023</t>
  </si>
  <si>
    <t>FICHA TÉCNICA DE MONITOREO ( FTM )</t>
  </si>
  <si>
    <t>Denominación del Pp:</t>
  </si>
  <si>
    <t>19-APOYO A GRUPOS VULNERABLES CON DISCAPACIDAD.</t>
  </si>
  <si>
    <t>Eje de la Política Pública (PED):</t>
  </si>
  <si>
    <t>1 - BIENESTAR PARA TODAS Y TODOS</t>
  </si>
  <si>
    <t>Unidad Presupuestal:</t>
  </si>
  <si>
    <t>41513 - INSTITUTO COLIMENSE PARA LA DISCAPACIDAD.</t>
  </si>
  <si>
    <t>Objetivo</t>
  </si>
  <si>
    <t>Nombre</t>
  </si>
  <si>
    <t>Definición del indicador</t>
  </si>
  <si>
    <t>Método de Cálculo</t>
  </si>
  <si>
    <t>Tipo-Dimensión-Frecuencia</t>
  </si>
  <si>
    <t>Unidad de Medida</t>
  </si>
  <si>
    <t>Línea Base</t>
  </si>
  <si>
    <t>Metas</t>
  </si>
  <si>
    <t>Sentido del Indicador</t>
  </si>
  <si>
    <t>Parámetros de Semaforización</t>
  </si>
  <si>
    <t>T1</t>
  </si>
  <si>
    <t>T2</t>
  </si>
  <si>
    <t>T3</t>
  </si>
  <si>
    <t>T4</t>
  </si>
  <si>
    <t>Fin</t>
  </si>
  <si>
    <t>Contribuir a una mayor calidad de vida de la población, mediante la inclusión y respeto a los derechos humanos de personas con discapacidad.</t>
  </si>
  <si>
    <t>El IDH es publicado por el PNUD y sintetiza el avance obtenido en tres dimensiones básicas para el desarrollo de las personas:\n 1.- La posibilidad de gozar de una vida larga y saludable, \n2.- La educación y; 3. El acceso a recursos para gozar de una vida.</t>
  </si>
  <si>
    <t>Consultar nota metodológica del PNUD. Disponible en el vínculo web https://www.mx.undp.org/content/mexico/es/home/ourwork/povertyreduction/in_depth/desarrollo-humano.html</t>
  </si>
  <si>
    <t>Eficiencia-Estratégico-Única</t>
  </si>
  <si>
    <t>Índice</t>
  </si>
  <si>
    <t>0.779 Índice de desarrollo humano de los Estados Unidos Mexicanos (AÑO 2019 )</t>
  </si>
  <si>
    <t>Ascendente</t>
  </si>
  <si>
    <t>Propósito</t>
  </si>
  <si>
    <t>Las personas con discapacidad reciben servicios que los permiten la inclusión social y el respeto a sus derechos.</t>
  </si>
  <si>
    <t>Se refiere a las personas con discapacidad que reciben algún tipo de atención por parte del INCODIS.</t>
  </si>
  <si>
    <t>(Personas con discapacidad atendidas con Servicios y Apoyos/Servicios y Apoyos programados)*100</t>
  </si>
  <si>
    <t>Eficacia-Estratégico-Anual</t>
  </si>
  <si>
    <t>Porcentaje</t>
  </si>
  <si>
    <t>1800 Personas con discapacidad atendidas (AÑO 2019 )</t>
  </si>
  <si>
    <t>100.00 Personas con discapacidad atendidas.</t>
  </si>
  <si>
    <t>Componentes</t>
  </si>
  <si>
    <t>A.- Apoyos en especie y servicios a personas con discapacidad entregados.</t>
  </si>
  <si>
    <t>Porcentaje de personas con discapacidad que reciben apoyos en especie y servicios.</t>
  </si>
  <si>
    <t>Se refiere a las personas con discapacidad que reciben apoyos en especie y servicios por parte del INCODIS.</t>
  </si>
  <si>
    <t>(Apoyos y Servicios entregados/Apoyos y Servicios programados)*100</t>
  </si>
  <si>
    <t>B.- Desempeño de funciones realizado.</t>
  </si>
  <si>
    <t>Porcentaje del Gasto Ejercido del INCODIS.</t>
  </si>
  <si>
    <t>Se refiere a los gastos de operación del INCODIS.</t>
  </si>
  <si>
    <t>(Monto del Gasto Ejercido / Gasto programado)* 100</t>
  </si>
  <si>
    <t>3,043,716.00 Gasto ejercido (AÑO 2019 )</t>
  </si>
  <si>
    <t>100.00 Ejercer los recursos destinados al Gasto de Operación del INCODIS.</t>
  </si>
  <si>
    <t>Constante</t>
  </si>
  <si>
    <t>Actividades</t>
  </si>
  <si>
    <t>A 01.- Apoyos en especie a personas con discapacidad entregados.</t>
  </si>
  <si>
    <t>Porcentaje de apoyos entregados a personas con discapacidad.</t>
  </si>
  <si>
    <t>Se refiere a las personas con discapacidad que reciben Apoyos en especie por parte del INCODIS.</t>
  </si>
  <si>
    <t>(Porcentaje de Apoyos entregados/Apoyos programados)*100</t>
  </si>
  <si>
    <t>60 Apoyos en especie otorgados a personas con discapacidad (AÑO 2019 )</t>
  </si>
  <si>
    <t>100.00 Apoyos en especie otorgados a personas con discapacidad.</t>
  </si>
  <si>
    <t>A 02.- Servicios a personas con discapacidad otorgados.</t>
  </si>
  <si>
    <t>Porcentaje de servicios otorgados a personas con discapacidad.</t>
  </si>
  <si>
    <t>Se refiere a las personas con discapacidad que reciben Servicios por parte del INCODIS.</t>
  </si>
  <si>
    <t>(Porcentaje de Servicios entregados/Servicios programados)*100</t>
  </si>
  <si>
    <t>1740 Servicios otorgados (AÑO 2019 )</t>
  </si>
  <si>
    <t>100.00 Servicios otorgados apersonas con discapacidad.</t>
  </si>
  <si>
    <t>B 01.- Actividades administrativas para la operación del INCODIS realizadas.</t>
  </si>
  <si>
    <t>Se refiere a las erogaciones del INCODIS en actividades administrativas.</t>
  </si>
  <si>
    <t>(Monto del Gasto de Operación Ejercido / Gasto de Operación programado)* 100</t>
  </si>
  <si>
    <t>506,359.00 Gasto de operación (AÑO 2019 )</t>
  </si>
  <si>
    <t>100.00 Ejercer los recursos destinados a las actividades administrativas del INCODIS.</t>
  </si>
  <si>
    <t>B 02.- Recursos para el pago de servicios personales erogados.</t>
  </si>
  <si>
    <t>Se refiere a las erogaciones del INCODIS en Servicios Personales.</t>
  </si>
  <si>
    <t>(Monto del Gasto Ejercido en Servicios Personales / Gasto programado en Servicios Personales)* 100</t>
  </si>
  <si>
    <t>2,537,357.00 Gasto en Servicios Personales Ejercido (AÑO 2019 )</t>
  </si>
  <si>
    <t>100.00 Ejercer los recursos destinados al pago de servicios personales en el INCODIS.</t>
  </si>
  <si>
    <t>B 03.- Actividades de soporte administrativo para la pensión económica para personas con discapacidad permanente entre 30 y 64 años realizadas.</t>
  </si>
  <si>
    <t>Porcentaje de Gasto Ejercido en actividades de soporte administrativo.</t>
  </si>
  <si>
    <t>Se refiere a las erogaciones del INCODIS en actividades de soporte administrativo relativas a la pensión económica para personas con discapacidad permanente entre 30 y 64 años de edad.</t>
  </si>
  <si>
    <t>(Monto del Gasto Ejercido en actividades de soporte administrativo / Gasto programado en actividades de soporte administrativo)* 100</t>
  </si>
  <si>
    <t>No disponible (AÑO 2023 )</t>
  </si>
  <si>
    <t>100.00 Ejercer los recursos destinados a actividades de soporte administrativo relativas a la pensión económica para personas con discapacidad entre 30 y 64 años de edad.</t>
  </si>
  <si>
    <t>B 04.- Evaluaciones de desempeño realizadas.</t>
  </si>
  <si>
    <t>Porcentaje de Evaluaciones de Desempeño realizadas en el INCODIS.</t>
  </si>
  <si>
    <t>Se refiere a la realización de Evaluaciones de Desempeño de obras y acciones del INCODIS.</t>
  </si>
  <si>
    <t>(Evaluaciones de Desempeño realizadas/Evaluaciones de Desempeño programadas)*100</t>
  </si>
  <si>
    <t>100.00 Realizar las Evaluaciones de Desempeño en el INCODIS.</t>
  </si>
  <si>
    <t>Porcentaje de personas con discapacidad atendidas.</t>
  </si>
  <si>
    <t>Índice de desarrollo humano (PNUD).</t>
  </si>
  <si>
    <t>Porcentaje del Gasto Ejercido en actividades administrativas del INCODIS.</t>
  </si>
  <si>
    <t>Porcentaje del Gasto Ejercido del INCODIS en Servicios Personales.</t>
  </si>
  <si>
    <t>0.78 Índice de desarrollo humano de los Estados Unidos Mexicanos (PNUD 2019).</t>
  </si>
  <si>
    <r>
      <t xml:space="preserve">100.00 Ejercer los recursos destinados al Gasto de Operación del INCODIS. </t>
    </r>
    <r>
      <rPr>
        <sz val="11"/>
        <color rgb="FFFF0000"/>
        <rFont val="Calibri"/>
        <family val="2"/>
        <scheme val="minor"/>
      </rPr>
      <t>$3,764,564.00 monto total presupuestado 2023.</t>
    </r>
  </si>
  <si>
    <r>
      <t xml:space="preserve">100.00 Ejercer los recursos destinados al pago de servicios personales en el INCODIS. </t>
    </r>
    <r>
      <rPr>
        <sz val="11"/>
        <color rgb="FFFF0000"/>
        <rFont val="Calibri"/>
        <family val="2"/>
        <scheme val="minor"/>
      </rPr>
      <t>$3,143,984.00 monto total presupuestado 2023.</t>
    </r>
  </si>
  <si>
    <r>
      <t xml:space="preserve">100.00 Ejercer los recursos destinados a las actividades administrativas del INCODIS. </t>
    </r>
    <r>
      <rPr>
        <sz val="11"/>
        <color rgb="FFFF0000"/>
        <rFont val="Calibri"/>
        <family val="2"/>
        <scheme val="minor"/>
      </rPr>
      <t>$615,580.00 monto total presupuestado 2023.</t>
    </r>
  </si>
  <si>
    <r>
      <t xml:space="preserve">100.00 Ejercer los recursos destinados a actividades de soporte administrativo relativas a la pensión económica para personas con discapacidad entre 30 y 64 años de edad. </t>
    </r>
    <r>
      <rPr>
        <sz val="11"/>
        <color rgb="FFFF0000"/>
        <rFont val="Calibri"/>
        <family val="2"/>
        <scheme val="minor"/>
      </rPr>
      <t>$5,000.00 monto total presupuestado 2023.</t>
    </r>
  </si>
  <si>
    <t>PORCENTAJES</t>
  </si>
  <si>
    <t>NÚMEROS ABSOLUTOS</t>
  </si>
  <si>
    <t>TOTALES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</si>
</sst>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000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indexed="81"/>
      <name val="Tahoma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2">
    <xf numFmtId="0" fontId="0" fillId="0" borderId="0" xfId="0"/>
    <xf numFmtId="0" fontId="0" fillId="0" borderId="0" xfId="0" applyAlignment="1">
      <alignment wrapText="1"/>
    </xf>
    <xf numFmtId="0" fontId="0" fillId="0" borderId="10" xfId="0" applyBorder="1" applyAlignment="1">
      <alignment wrapText="1"/>
    </xf>
    <xf numFmtId="0" fontId="16" fillId="0" borderId="11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0" fontId="0" fillId="0" borderId="14" xfId="0" applyBorder="1" applyAlignment="1">
      <alignment wrapText="1"/>
    </xf>
    <xf numFmtId="0" fontId="0" fillId="0" borderId="15" xfId="0" applyBorder="1" applyAlignment="1">
      <alignment wrapText="1"/>
    </xf>
    <xf numFmtId="0" fontId="0" fillId="0" borderId="20" xfId="0" applyBorder="1" applyAlignment="1">
      <alignment wrapText="1"/>
    </xf>
    <xf numFmtId="0" fontId="0" fillId="0" borderId="21" xfId="0" applyBorder="1" applyAlignment="1">
      <alignment wrapText="1"/>
    </xf>
    <xf numFmtId="0" fontId="16" fillId="0" borderId="23" xfId="0" applyFont="1" applyBorder="1" applyAlignment="1">
      <alignment horizontal="center" vertical="center" wrapText="1"/>
    </xf>
    <xf numFmtId="0" fontId="16" fillId="0" borderId="24" xfId="0" applyFont="1" applyBorder="1" applyAlignment="1">
      <alignment horizontal="center" vertical="center" wrapText="1"/>
    </xf>
    <xf numFmtId="0" fontId="0" fillId="0" borderId="22" xfId="0" applyBorder="1"/>
    <xf numFmtId="2" fontId="0" fillId="0" borderId="10" xfId="0" applyNumberFormat="1" applyBorder="1" applyAlignment="1">
      <alignment wrapText="1"/>
    </xf>
    <xf numFmtId="2" fontId="0" fillId="0" borderId="20" xfId="0" applyNumberFormat="1" applyBorder="1" applyAlignment="1">
      <alignment wrapText="1"/>
    </xf>
    <xf numFmtId="164" fontId="0" fillId="0" borderId="22" xfId="0" applyNumberFormat="1" applyBorder="1"/>
    <xf numFmtId="0" fontId="0" fillId="0" borderId="16" xfId="0" applyBorder="1" applyAlignment="1">
      <alignment wrapText="1"/>
    </xf>
    <xf numFmtId="0" fontId="0" fillId="0" borderId="17" xfId="0" applyBorder="1" applyAlignment="1">
      <alignment wrapText="1"/>
    </xf>
    <xf numFmtId="0" fontId="0" fillId="0" borderId="18" xfId="0" applyBorder="1" applyAlignment="1">
      <alignment wrapText="1"/>
    </xf>
    <xf numFmtId="0" fontId="0" fillId="0" borderId="19" xfId="0" applyBorder="1" applyAlignment="1">
      <alignment wrapText="1"/>
    </xf>
    <xf numFmtId="0" fontId="0" fillId="0" borderId="22" xfId="0" applyBorder="1" applyAlignment="1">
      <alignment horizontal="center"/>
    </xf>
    <xf numFmtId="0" fontId="16" fillId="0" borderId="0" xfId="0" applyFont="1" applyAlignment="1">
      <alignment horizontal="center" vertical="center" wrapTex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Z17"/>
  <sheetViews>
    <sheetView showGridLines="0" tabSelected="1" topLeftCell="D2" workbookViewId="0">
      <pane xSplit="2" ySplit="7" topLeftCell="L9" activePane="bottomRight" state="frozen"/>
      <selection activeCell="D2" sqref="D2"/>
      <selection pane="topRight" activeCell="F2" sqref="F2"/>
      <selection pane="bottomLeft" activeCell="D9" sqref="D9"/>
      <selection pane="bottomRight" activeCell="D5" sqref="D5"/>
    </sheetView>
  </sheetViews>
  <sheetFormatPr baseColWidth="10" defaultRowHeight="15" x14ac:dyDescent="0.25"/>
  <cols>
    <col min="1" max="1" width="13.42578125" bestFit="1" customWidth="1"/>
    <col min="2" max="5" width="45.7109375" bestFit="1" customWidth="1"/>
    <col min="6" max="6" width="25.7109375" bestFit="1" customWidth="1"/>
    <col min="7" max="7" width="17.5703125" bestFit="1" customWidth="1"/>
    <col min="8" max="9" width="45.7109375" bestFit="1" customWidth="1"/>
    <col min="10" max="10" width="20" bestFit="1" customWidth="1"/>
    <col min="11" max="11" width="28.28515625" bestFit="1" customWidth="1"/>
    <col min="12" max="15" width="6.7109375" customWidth="1"/>
    <col min="16" max="16" width="5.7109375" customWidth="1"/>
  </cols>
  <sheetData>
    <row r="1" spans="1:26" ht="15" customHeight="1" x14ac:dyDescent="0.25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</row>
    <row r="2" spans="1:26" ht="15" customHeight="1" x14ac:dyDescent="0.25">
      <c r="A2" s="21" t="s">
        <v>1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</row>
    <row r="3" spans="1:26" x14ac:dyDescent="0.25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</row>
    <row r="4" spans="1:26" ht="30" x14ac:dyDescent="0.25">
      <c r="A4" s="1"/>
      <c r="B4" s="1" t="s">
        <v>2</v>
      </c>
      <c r="C4" s="1" t="s">
        <v>3</v>
      </c>
    </row>
    <row r="5" spans="1:26" x14ac:dyDescent="0.25">
      <c r="A5" s="1"/>
      <c r="B5" s="1" t="s">
        <v>4</v>
      </c>
      <c r="C5" s="1" t="s">
        <v>5</v>
      </c>
    </row>
    <row r="6" spans="1:26" ht="30.75" thickBot="1" x14ac:dyDescent="0.3">
      <c r="A6" s="1"/>
      <c r="B6" s="1" t="s">
        <v>6</v>
      </c>
      <c r="C6" s="1" t="s">
        <v>7</v>
      </c>
      <c r="Q6" s="20" t="s">
        <v>94</v>
      </c>
      <c r="R6" s="20"/>
      <c r="S6" s="20"/>
      <c r="T6" s="20"/>
      <c r="U6" s="20"/>
      <c r="V6" s="20" t="s">
        <v>93</v>
      </c>
      <c r="W6" s="20"/>
      <c r="X6" s="20"/>
      <c r="Y6" s="20"/>
      <c r="Z6" s="20"/>
    </row>
    <row r="7" spans="1:26" x14ac:dyDescent="0.25">
      <c r="A7" s="3"/>
      <c r="B7" s="4" t="s">
        <v>8</v>
      </c>
      <c r="C7" s="4" t="s">
        <v>9</v>
      </c>
      <c r="D7" s="4" t="s">
        <v>10</v>
      </c>
      <c r="E7" s="4" t="s">
        <v>11</v>
      </c>
      <c r="F7" s="4" t="s">
        <v>12</v>
      </c>
      <c r="G7" s="4" t="s">
        <v>13</v>
      </c>
      <c r="H7" s="4" t="s">
        <v>14</v>
      </c>
      <c r="I7" s="4" t="s">
        <v>15</v>
      </c>
      <c r="J7" s="4" t="s">
        <v>16</v>
      </c>
      <c r="K7" s="4" t="s">
        <v>17</v>
      </c>
      <c r="L7" s="4" t="s">
        <v>18</v>
      </c>
      <c r="M7" s="4" t="s">
        <v>19</v>
      </c>
      <c r="N7" s="4" t="s">
        <v>20</v>
      </c>
      <c r="O7" s="5" t="s">
        <v>21</v>
      </c>
      <c r="Q7" s="10" t="s">
        <v>18</v>
      </c>
      <c r="R7" s="10" t="s">
        <v>19</v>
      </c>
      <c r="S7" s="10" t="s">
        <v>20</v>
      </c>
      <c r="T7" s="11" t="s">
        <v>21</v>
      </c>
      <c r="U7" s="11" t="s">
        <v>95</v>
      </c>
      <c r="V7" s="10" t="s">
        <v>18</v>
      </c>
      <c r="W7" s="10" t="s">
        <v>19</v>
      </c>
      <c r="X7" s="10" t="s">
        <v>20</v>
      </c>
      <c r="Y7" s="11" t="s">
        <v>21</v>
      </c>
      <c r="Z7" s="11" t="s">
        <v>95</v>
      </c>
    </row>
    <row r="8" spans="1:26" ht="90" x14ac:dyDescent="0.25">
      <c r="A8" s="6" t="s">
        <v>22</v>
      </c>
      <c r="B8" s="2" t="s">
        <v>23</v>
      </c>
      <c r="C8" s="2" t="s">
        <v>85</v>
      </c>
      <c r="D8" s="2" t="s">
        <v>24</v>
      </c>
      <c r="E8" s="2" t="s">
        <v>25</v>
      </c>
      <c r="F8" s="2" t="s">
        <v>26</v>
      </c>
      <c r="G8" s="2" t="s">
        <v>27</v>
      </c>
      <c r="H8" s="2" t="s">
        <v>28</v>
      </c>
      <c r="I8" s="2" t="s">
        <v>88</v>
      </c>
      <c r="J8" s="2" t="s">
        <v>29</v>
      </c>
      <c r="K8" s="2"/>
      <c r="L8" s="13">
        <f>V8*100</f>
        <v>0</v>
      </c>
      <c r="M8" s="13">
        <f>W8*100</f>
        <v>0</v>
      </c>
      <c r="N8" s="13">
        <f>X8*100</f>
        <v>0</v>
      </c>
      <c r="O8" s="7"/>
      <c r="Q8" s="12">
        <v>0</v>
      </c>
      <c r="R8" s="12">
        <v>0</v>
      </c>
      <c r="S8" s="12">
        <v>0</v>
      </c>
      <c r="T8" s="12"/>
      <c r="U8" s="12">
        <v>0.78</v>
      </c>
      <c r="V8" s="12">
        <f>Q8/$U$8</f>
        <v>0</v>
      </c>
      <c r="W8" s="12">
        <f>R8/$U$8</f>
        <v>0</v>
      </c>
      <c r="X8" s="12">
        <f>S8/$U$8</f>
        <v>0</v>
      </c>
      <c r="Y8" s="12"/>
      <c r="Z8" s="12"/>
    </row>
    <row r="9" spans="1:26" ht="45" x14ac:dyDescent="0.25">
      <c r="A9" s="6" t="s">
        <v>30</v>
      </c>
      <c r="B9" s="2" t="s">
        <v>31</v>
      </c>
      <c r="C9" s="2" t="s">
        <v>84</v>
      </c>
      <c r="D9" s="2" t="s">
        <v>32</v>
      </c>
      <c r="E9" s="2" t="s">
        <v>33</v>
      </c>
      <c r="F9" s="2" t="s">
        <v>34</v>
      </c>
      <c r="G9" s="2" t="s">
        <v>35</v>
      </c>
      <c r="H9" s="2" t="s">
        <v>36</v>
      </c>
      <c r="I9" s="2" t="s">
        <v>37</v>
      </c>
      <c r="J9" s="2" t="s">
        <v>29</v>
      </c>
      <c r="K9" s="2"/>
      <c r="L9" s="13">
        <f t="shared" ref="L9:L17" si="0">V9*100</f>
        <v>24.444444444444443</v>
      </c>
      <c r="M9" s="13">
        <f t="shared" ref="M9:M17" si="1">W9*100</f>
        <v>34.944444444444443</v>
      </c>
      <c r="N9" s="13">
        <f t="shared" ref="N9:N17" si="2">X9*100</f>
        <v>26.388888888888889</v>
      </c>
      <c r="O9" s="7"/>
      <c r="Q9" s="12">
        <f>440</f>
        <v>440</v>
      </c>
      <c r="R9" s="12">
        <f>629</f>
        <v>629</v>
      </c>
      <c r="S9" s="12">
        <f>475</f>
        <v>475</v>
      </c>
      <c r="T9" s="12"/>
      <c r="U9" s="12">
        <v>1800</v>
      </c>
      <c r="V9" s="12">
        <f>Q9/$U$9</f>
        <v>0.24444444444444444</v>
      </c>
      <c r="W9" s="12">
        <f>R9/$U$9</f>
        <v>0.34944444444444445</v>
      </c>
      <c r="X9" s="12">
        <f>S9/$U$9</f>
        <v>0.2638888888888889</v>
      </c>
      <c r="Y9" s="12"/>
      <c r="Z9" s="12"/>
    </row>
    <row r="10" spans="1:26" ht="45" x14ac:dyDescent="0.25">
      <c r="A10" s="16" t="s">
        <v>38</v>
      </c>
      <c r="B10" s="2" t="s">
        <v>39</v>
      </c>
      <c r="C10" s="2" t="s">
        <v>40</v>
      </c>
      <c r="D10" s="2" t="s">
        <v>41</v>
      </c>
      <c r="E10" s="2" t="s">
        <v>42</v>
      </c>
      <c r="F10" s="2" t="s">
        <v>34</v>
      </c>
      <c r="G10" s="2" t="s">
        <v>35</v>
      </c>
      <c r="H10" s="2" t="s">
        <v>36</v>
      </c>
      <c r="I10" s="2" t="s">
        <v>37</v>
      </c>
      <c r="J10" s="2" t="s">
        <v>29</v>
      </c>
      <c r="K10" s="2"/>
      <c r="L10" s="13">
        <f t="shared" si="0"/>
        <v>24.444444444444443</v>
      </c>
      <c r="M10" s="13">
        <f t="shared" si="1"/>
        <v>34.944444444444443</v>
      </c>
      <c r="N10" s="13">
        <f t="shared" si="2"/>
        <v>26.388888888888889</v>
      </c>
      <c r="O10" s="7"/>
      <c r="Q10" s="12">
        <f>(13+427)</f>
        <v>440</v>
      </c>
      <c r="R10" s="12">
        <f>6+623</f>
        <v>629</v>
      </c>
      <c r="S10" s="12">
        <f>17+458</f>
        <v>475</v>
      </c>
      <c r="T10" s="12"/>
      <c r="U10" s="12">
        <v>1800</v>
      </c>
      <c r="V10" s="12">
        <f>Q10/$U$10</f>
        <v>0.24444444444444444</v>
      </c>
      <c r="W10" s="12">
        <f>R10/$U$10</f>
        <v>0.34944444444444445</v>
      </c>
      <c r="X10" s="12">
        <f>S10/$U$10</f>
        <v>0.2638888888888889</v>
      </c>
      <c r="Y10" s="12"/>
      <c r="Z10" s="12"/>
    </row>
    <row r="11" spans="1:26" ht="30" x14ac:dyDescent="0.25">
      <c r="A11" s="17"/>
      <c r="B11" s="2" t="s">
        <v>43</v>
      </c>
      <c r="C11" s="2" t="s">
        <v>44</v>
      </c>
      <c r="D11" s="2" t="s">
        <v>45</v>
      </c>
      <c r="E11" s="2" t="s">
        <v>46</v>
      </c>
      <c r="F11" s="2" t="s">
        <v>34</v>
      </c>
      <c r="G11" s="2" t="s">
        <v>35</v>
      </c>
      <c r="H11" s="2" t="s">
        <v>47</v>
      </c>
      <c r="I11" s="2" t="s">
        <v>48</v>
      </c>
      <c r="J11" s="2" t="s">
        <v>49</v>
      </c>
      <c r="K11" s="2"/>
      <c r="L11" s="13">
        <f t="shared" si="0"/>
        <v>23.221152303427438</v>
      </c>
      <c r="M11" s="13">
        <f t="shared" si="1"/>
        <v>21.030665436953655</v>
      </c>
      <c r="N11" s="13">
        <f t="shared" si="2"/>
        <v>22.582812511621533</v>
      </c>
      <c r="O11" s="7"/>
      <c r="Q11" s="12">
        <f>Q15+Q14+Q16</f>
        <v>874175.14</v>
      </c>
      <c r="R11" s="12">
        <f>R14+R15+R16</f>
        <v>791712.86</v>
      </c>
      <c r="S11" s="12">
        <f>S14+S15+S16</f>
        <v>850144.43</v>
      </c>
      <c r="T11" s="12"/>
      <c r="U11" s="12">
        <v>3764564</v>
      </c>
      <c r="V11" s="12">
        <f>Q11/$U$11</f>
        <v>0.23221152303427436</v>
      </c>
      <c r="W11" s="12">
        <f>R11/$U$11</f>
        <v>0.21030665436953655</v>
      </c>
      <c r="X11" s="12">
        <f>S11/$U$11</f>
        <v>0.22582812511621533</v>
      </c>
      <c r="Y11" s="12"/>
      <c r="Z11" s="12"/>
    </row>
    <row r="12" spans="1:26" ht="45" x14ac:dyDescent="0.25">
      <c r="A12" s="16" t="s">
        <v>50</v>
      </c>
      <c r="B12" s="2" t="s">
        <v>51</v>
      </c>
      <c r="C12" s="2" t="s">
        <v>52</v>
      </c>
      <c r="D12" s="2" t="s">
        <v>53</v>
      </c>
      <c r="E12" s="2" t="s">
        <v>54</v>
      </c>
      <c r="F12" s="2" t="s">
        <v>34</v>
      </c>
      <c r="G12" s="2" t="s">
        <v>35</v>
      </c>
      <c r="H12" s="2" t="s">
        <v>55</v>
      </c>
      <c r="I12" s="2" t="s">
        <v>56</v>
      </c>
      <c r="J12" s="2" t="s">
        <v>29</v>
      </c>
      <c r="K12" s="2"/>
      <c r="L12" s="13">
        <f t="shared" si="0"/>
        <v>21.666666666666668</v>
      </c>
      <c r="M12" s="13">
        <f t="shared" si="1"/>
        <v>10</v>
      </c>
      <c r="N12" s="13">
        <f t="shared" si="2"/>
        <v>28.333333333333332</v>
      </c>
      <c r="O12" s="7"/>
      <c r="Q12" s="12">
        <f>(13)</f>
        <v>13</v>
      </c>
      <c r="R12" s="12">
        <f>(6)</f>
        <v>6</v>
      </c>
      <c r="S12" s="12">
        <v>17</v>
      </c>
      <c r="T12" s="12"/>
      <c r="U12" s="12">
        <v>60</v>
      </c>
      <c r="V12" s="12">
        <f>Q12/$U$12</f>
        <v>0.21666666666666667</v>
      </c>
      <c r="W12" s="15">
        <f>R12/$U$12</f>
        <v>0.1</v>
      </c>
      <c r="X12" s="15">
        <f>S12/$U$12</f>
        <v>0.28333333333333333</v>
      </c>
      <c r="Y12" s="12"/>
      <c r="Z12" s="12"/>
    </row>
    <row r="13" spans="1:26" ht="30" x14ac:dyDescent="0.25">
      <c r="A13" s="18"/>
      <c r="B13" s="2" t="s">
        <v>57</v>
      </c>
      <c r="C13" s="2" t="s">
        <v>58</v>
      </c>
      <c r="D13" s="2" t="s">
        <v>59</v>
      </c>
      <c r="E13" s="2" t="s">
        <v>60</v>
      </c>
      <c r="F13" s="2" t="s">
        <v>34</v>
      </c>
      <c r="G13" s="2" t="s">
        <v>35</v>
      </c>
      <c r="H13" s="2" t="s">
        <v>61</v>
      </c>
      <c r="I13" s="2" t="s">
        <v>62</v>
      </c>
      <c r="J13" s="2" t="s">
        <v>29</v>
      </c>
      <c r="K13" s="2"/>
      <c r="L13" s="13">
        <f t="shared" si="0"/>
        <v>24.540229885057471</v>
      </c>
      <c r="M13" s="13">
        <f t="shared" si="1"/>
        <v>35.804597701149426</v>
      </c>
      <c r="N13" s="13">
        <f t="shared" si="2"/>
        <v>26.321839080459768</v>
      </c>
      <c r="O13" s="7"/>
      <c r="Q13" s="12">
        <f>(410+10+7)</f>
        <v>427</v>
      </c>
      <c r="R13" s="12">
        <f>(424+6+10+69+114)</f>
        <v>623</v>
      </c>
      <c r="S13" s="12">
        <v>458</v>
      </c>
      <c r="T13" s="12"/>
      <c r="U13" s="12">
        <v>1740</v>
      </c>
      <c r="V13" s="12">
        <f>Q13/$U$13</f>
        <v>0.24540229885057471</v>
      </c>
      <c r="W13" s="12">
        <f>R13/$U$13</f>
        <v>0.35804597701149427</v>
      </c>
      <c r="X13" s="12">
        <f>S13/$U$13</f>
        <v>0.26321839080459769</v>
      </c>
      <c r="Y13" s="12"/>
      <c r="Z13" s="12"/>
    </row>
    <row r="14" spans="1:26" ht="30" x14ac:dyDescent="0.25">
      <c r="A14" s="18"/>
      <c r="B14" s="2" t="s">
        <v>63</v>
      </c>
      <c r="C14" s="2" t="s">
        <v>86</v>
      </c>
      <c r="D14" s="2" t="s">
        <v>64</v>
      </c>
      <c r="E14" s="2" t="s">
        <v>65</v>
      </c>
      <c r="F14" s="2" t="s">
        <v>34</v>
      </c>
      <c r="G14" s="2" t="s">
        <v>35</v>
      </c>
      <c r="H14" s="2" t="s">
        <v>66</v>
      </c>
      <c r="I14" s="2" t="s">
        <v>67</v>
      </c>
      <c r="J14" s="2" t="s">
        <v>29</v>
      </c>
      <c r="K14" s="2"/>
      <c r="L14" s="13">
        <f t="shared" si="0"/>
        <v>20.111681666071021</v>
      </c>
      <c r="M14" s="13">
        <f t="shared" si="1"/>
        <v>13.148983072874362</v>
      </c>
      <c r="N14" s="13">
        <f t="shared" si="2"/>
        <v>19.663309399265732</v>
      </c>
      <c r="O14" s="7"/>
      <c r="Q14" s="12">
        <v>123803.48999999999</v>
      </c>
      <c r="R14" s="12">
        <f>(6577+47903+96628+53638)-123803.49</f>
        <v>80942.509999999995</v>
      </c>
      <c r="S14" s="12">
        <v>121043.4</v>
      </c>
      <c r="T14" s="12"/>
      <c r="U14" s="12">
        <v>615580</v>
      </c>
      <c r="V14" s="12">
        <f>Q14/$U$14</f>
        <v>0.20111681666071021</v>
      </c>
      <c r="W14" s="12">
        <f>R14/$U$14</f>
        <v>0.13148983072874362</v>
      </c>
      <c r="X14" s="12">
        <f>S14/$U$14</f>
        <v>0.19663309399265733</v>
      </c>
      <c r="Y14" s="12"/>
      <c r="Z14" s="12"/>
    </row>
    <row r="15" spans="1:26" ht="45" x14ac:dyDescent="0.25">
      <c r="A15" s="18"/>
      <c r="B15" s="2" t="s">
        <v>68</v>
      </c>
      <c r="C15" s="2" t="s">
        <v>87</v>
      </c>
      <c r="D15" s="2" t="s">
        <v>69</v>
      </c>
      <c r="E15" s="2" t="s">
        <v>70</v>
      </c>
      <c r="F15" s="2" t="s">
        <v>34</v>
      </c>
      <c r="G15" s="2" t="s">
        <v>35</v>
      </c>
      <c r="H15" s="2" t="s">
        <v>71</v>
      </c>
      <c r="I15" s="2" t="s">
        <v>72</v>
      </c>
      <c r="J15" s="2" t="s">
        <v>49</v>
      </c>
      <c r="K15" s="2"/>
      <c r="L15" s="13">
        <f t="shared" si="0"/>
        <v>23.866904220886621</v>
      </c>
      <c r="M15" s="13">
        <f t="shared" si="1"/>
        <v>22.607314477427366</v>
      </c>
      <c r="N15" s="13">
        <f t="shared" si="2"/>
        <v>23.19035434022565</v>
      </c>
      <c r="O15" s="7"/>
      <c r="Q15" s="12">
        <v>750371.65</v>
      </c>
      <c r="R15" s="12">
        <f>(1461142-750371.65)</f>
        <v>710770.35</v>
      </c>
      <c r="S15" s="12">
        <v>729101.03</v>
      </c>
      <c r="T15" s="12"/>
      <c r="U15" s="12">
        <v>3143984</v>
      </c>
      <c r="V15" s="12">
        <f>Q15/$U$15</f>
        <v>0.2386690422088662</v>
      </c>
      <c r="W15" s="12">
        <f>R15/$U$15</f>
        <v>0.22607314477427365</v>
      </c>
      <c r="X15" s="12">
        <f>S15/$U$15</f>
        <v>0.2319035434022565</v>
      </c>
      <c r="Y15" s="12"/>
      <c r="Z15" s="12"/>
    </row>
    <row r="16" spans="1:26" ht="75" x14ac:dyDescent="0.25">
      <c r="A16" s="18"/>
      <c r="B16" s="2" t="s">
        <v>73</v>
      </c>
      <c r="C16" s="2" t="s">
        <v>74</v>
      </c>
      <c r="D16" s="2" t="s">
        <v>75</v>
      </c>
      <c r="E16" s="2" t="s">
        <v>76</v>
      </c>
      <c r="F16" s="2" t="s">
        <v>34</v>
      </c>
      <c r="G16" s="2" t="s">
        <v>35</v>
      </c>
      <c r="H16" s="2" t="s">
        <v>77</v>
      </c>
      <c r="I16" s="2" t="s">
        <v>78</v>
      </c>
      <c r="J16" s="2" t="s">
        <v>49</v>
      </c>
      <c r="K16" s="2"/>
      <c r="L16" s="13">
        <f t="shared" si="0"/>
        <v>0</v>
      </c>
      <c r="M16" s="13">
        <f t="shared" si="1"/>
        <v>0</v>
      </c>
      <c r="N16" s="2">
        <f t="shared" si="2"/>
        <v>0</v>
      </c>
      <c r="O16" s="7"/>
      <c r="Q16" s="12">
        <v>0</v>
      </c>
      <c r="R16" s="12">
        <v>0</v>
      </c>
      <c r="S16" s="12">
        <v>0</v>
      </c>
      <c r="T16" s="12"/>
      <c r="U16" s="12">
        <v>5000</v>
      </c>
      <c r="V16" s="12">
        <f>Q16/$U$16</f>
        <v>0</v>
      </c>
      <c r="W16" s="12">
        <f>R16/$U$16</f>
        <v>0</v>
      </c>
      <c r="X16" s="12">
        <f>S16/$U$16</f>
        <v>0</v>
      </c>
      <c r="Y16" s="12"/>
      <c r="Z16" s="12"/>
    </row>
    <row r="17" spans="1:26" ht="45.75" thickBot="1" x14ac:dyDescent="0.3">
      <c r="A17" s="19"/>
      <c r="B17" s="8" t="s">
        <v>79</v>
      </c>
      <c r="C17" s="8" t="s">
        <v>80</v>
      </c>
      <c r="D17" s="8" t="s">
        <v>81</v>
      </c>
      <c r="E17" s="8" t="s">
        <v>82</v>
      </c>
      <c r="F17" s="8" t="s">
        <v>34</v>
      </c>
      <c r="G17" s="8" t="s">
        <v>35</v>
      </c>
      <c r="H17" s="8" t="s">
        <v>77</v>
      </c>
      <c r="I17" s="8" t="s">
        <v>83</v>
      </c>
      <c r="J17" s="8" t="s">
        <v>49</v>
      </c>
      <c r="K17" s="8"/>
      <c r="L17" s="14">
        <f t="shared" si="0"/>
        <v>0</v>
      </c>
      <c r="M17" s="13">
        <f t="shared" si="1"/>
        <v>0</v>
      </c>
      <c r="N17" s="2">
        <f t="shared" si="2"/>
        <v>0</v>
      </c>
      <c r="O17" s="9"/>
      <c r="Q17" s="12">
        <v>0</v>
      </c>
      <c r="R17" s="12">
        <v>0</v>
      </c>
      <c r="S17" s="12">
        <v>0</v>
      </c>
      <c r="T17" s="12"/>
      <c r="U17" s="12">
        <v>1</v>
      </c>
      <c r="V17" s="12">
        <f>Q17/$U$17</f>
        <v>0</v>
      </c>
      <c r="W17" s="12">
        <f>R17/$U$17</f>
        <v>0</v>
      </c>
      <c r="X17" s="12">
        <f>S17/$U$17</f>
        <v>0</v>
      </c>
      <c r="Y17" s="12"/>
      <c r="Z17" s="12"/>
    </row>
  </sheetData>
  <mergeCells count="7">
    <mergeCell ref="A10:A11"/>
    <mergeCell ref="A12:A17"/>
    <mergeCell ref="Q6:U6"/>
    <mergeCell ref="V6:Z6"/>
    <mergeCell ref="A1:O1"/>
    <mergeCell ref="A2:O2"/>
    <mergeCell ref="A3:O3"/>
  </mergeCells>
  <printOptions horizontalCentered="1" verticalCentered="1"/>
  <pageMargins left="0.23622047244094491" right="0.23622047244094491" top="0.23622047244094491" bottom="0.23622047244094491" header="0" footer="0"/>
  <pageSetup paperSize="10000" scale="31" orientation="landscape" horizontalDpi="0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"/>
  <sheetViews>
    <sheetView showGridLines="0" topLeftCell="E9" workbookViewId="0">
      <selection activeCell="I17" sqref="I17"/>
    </sheetView>
  </sheetViews>
  <sheetFormatPr baseColWidth="10" defaultRowHeight="15" x14ac:dyDescent="0.25"/>
  <cols>
    <col min="1" max="1" width="13.42578125" bestFit="1" customWidth="1"/>
    <col min="2" max="5" width="45.7109375" bestFit="1" customWidth="1"/>
    <col min="6" max="6" width="25.7109375" bestFit="1" customWidth="1"/>
    <col min="7" max="7" width="17.5703125" bestFit="1" customWidth="1"/>
    <col min="8" max="9" width="45.7109375" bestFit="1" customWidth="1"/>
    <col min="10" max="10" width="20" bestFit="1" customWidth="1"/>
    <col min="11" max="11" width="28.28515625" bestFit="1" customWidth="1"/>
    <col min="12" max="15" width="3" customWidth="1"/>
  </cols>
  <sheetData>
    <row r="1" spans="1:15" ht="15" customHeight="1" x14ac:dyDescent="0.25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</row>
    <row r="2" spans="1:15" ht="15" customHeight="1" x14ac:dyDescent="0.25">
      <c r="A2" s="21" t="s">
        <v>1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</row>
    <row r="3" spans="1:15" x14ac:dyDescent="0.25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</row>
    <row r="4" spans="1:15" ht="30" x14ac:dyDescent="0.25">
      <c r="A4" s="1"/>
      <c r="B4" s="1" t="s">
        <v>2</v>
      </c>
      <c r="C4" s="1" t="s">
        <v>3</v>
      </c>
    </row>
    <row r="5" spans="1:15" x14ac:dyDescent="0.25">
      <c r="A5" s="1"/>
      <c r="B5" s="1" t="s">
        <v>4</v>
      </c>
      <c r="C5" s="1" t="s">
        <v>5</v>
      </c>
    </row>
    <row r="6" spans="1:15" ht="30.75" thickBot="1" x14ac:dyDescent="0.3">
      <c r="A6" s="1"/>
      <c r="B6" s="1" t="s">
        <v>6</v>
      </c>
      <c r="C6" s="1" t="s">
        <v>7</v>
      </c>
    </row>
    <row r="7" spans="1:15" x14ac:dyDescent="0.25">
      <c r="A7" s="3"/>
      <c r="B7" s="4" t="s">
        <v>8</v>
      </c>
      <c r="C7" s="4" t="s">
        <v>9</v>
      </c>
      <c r="D7" s="4" t="s">
        <v>10</v>
      </c>
      <c r="E7" s="4" t="s">
        <v>11</v>
      </c>
      <c r="F7" s="4" t="s">
        <v>12</v>
      </c>
      <c r="G7" s="4" t="s">
        <v>13</v>
      </c>
      <c r="H7" s="4" t="s">
        <v>14</v>
      </c>
      <c r="I7" s="4" t="s">
        <v>15</v>
      </c>
      <c r="J7" s="4" t="s">
        <v>16</v>
      </c>
      <c r="K7" s="4" t="s">
        <v>17</v>
      </c>
      <c r="L7" s="4" t="s">
        <v>18</v>
      </c>
      <c r="M7" s="4" t="s">
        <v>19</v>
      </c>
      <c r="N7" s="4" t="s">
        <v>20</v>
      </c>
      <c r="O7" s="5" t="s">
        <v>21</v>
      </c>
    </row>
    <row r="8" spans="1:15" ht="90" x14ac:dyDescent="0.25">
      <c r="A8" s="6" t="s">
        <v>22</v>
      </c>
      <c r="B8" s="2" t="s">
        <v>23</v>
      </c>
      <c r="C8" s="2" t="s">
        <v>85</v>
      </c>
      <c r="D8" s="2" t="s">
        <v>24</v>
      </c>
      <c r="E8" s="2" t="s">
        <v>25</v>
      </c>
      <c r="F8" s="2" t="s">
        <v>26</v>
      </c>
      <c r="G8" s="2" t="s">
        <v>27</v>
      </c>
      <c r="H8" s="2" t="s">
        <v>28</v>
      </c>
      <c r="I8" s="2" t="s">
        <v>88</v>
      </c>
      <c r="J8" s="2" t="s">
        <v>29</v>
      </c>
      <c r="K8" s="2"/>
      <c r="L8" s="2"/>
      <c r="M8" s="2"/>
      <c r="N8" s="2"/>
      <c r="O8" s="7"/>
    </row>
    <row r="9" spans="1:15" ht="45" x14ac:dyDescent="0.25">
      <c r="A9" s="6" t="s">
        <v>30</v>
      </c>
      <c r="B9" s="2" t="s">
        <v>31</v>
      </c>
      <c r="C9" s="2" t="s">
        <v>84</v>
      </c>
      <c r="D9" s="2" t="s">
        <v>32</v>
      </c>
      <c r="E9" s="2" t="s">
        <v>33</v>
      </c>
      <c r="F9" s="2" t="s">
        <v>34</v>
      </c>
      <c r="G9" s="2" t="s">
        <v>35</v>
      </c>
      <c r="H9" s="2" t="s">
        <v>36</v>
      </c>
      <c r="I9" s="2" t="s">
        <v>37</v>
      </c>
      <c r="J9" s="2" t="s">
        <v>29</v>
      </c>
      <c r="K9" s="2"/>
      <c r="L9" s="2"/>
      <c r="M9" s="2"/>
      <c r="N9" s="2"/>
      <c r="O9" s="7"/>
    </row>
    <row r="10" spans="1:15" ht="45" x14ac:dyDescent="0.25">
      <c r="A10" s="16" t="s">
        <v>38</v>
      </c>
      <c r="B10" s="2" t="s">
        <v>39</v>
      </c>
      <c r="C10" s="2" t="s">
        <v>40</v>
      </c>
      <c r="D10" s="2" t="s">
        <v>41</v>
      </c>
      <c r="E10" s="2" t="s">
        <v>42</v>
      </c>
      <c r="F10" s="2" t="s">
        <v>34</v>
      </c>
      <c r="G10" s="2" t="s">
        <v>35</v>
      </c>
      <c r="H10" s="2" t="s">
        <v>36</v>
      </c>
      <c r="I10" s="2" t="s">
        <v>37</v>
      </c>
      <c r="J10" s="2" t="s">
        <v>29</v>
      </c>
      <c r="K10" s="2"/>
      <c r="L10" s="2"/>
      <c r="M10" s="2"/>
      <c r="N10" s="2"/>
      <c r="O10" s="7"/>
    </row>
    <row r="11" spans="1:15" ht="45" x14ac:dyDescent="0.25">
      <c r="A11" s="17"/>
      <c r="B11" s="2" t="s">
        <v>43</v>
      </c>
      <c r="C11" s="2" t="s">
        <v>44</v>
      </c>
      <c r="D11" s="2" t="s">
        <v>45</v>
      </c>
      <c r="E11" s="2" t="s">
        <v>46</v>
      </c>
      <c r="F11" s="2" t="s">
        <v>34</v>
      </c>
      <c r="G11" s="2" t="s">
        <v>35</v>
      </c>
      <c r="H11" s="2" t="s">
        <v>47</v>
      </c>
      <c r="I11" s="2" t="s">
        <v>89</v>
      </c>
      <c r="J11" s="2" t="s">
        <v>49</v>
      </c>
      <c r="K11" s="2"/>
      <c r="L11" s="2"/>
      <c r="M11" s="2"/>
      <c r="N11" s="2"/>
      <c r="O11" s="7"/>
    </row>
    <row r="12" spans="1:15" ht="45" x14ac:dyDescent="0.25">
      <c r="A12" s="16" t="s">
        <v>50</v>
      </c>
      <c r="B12" s="2" t="s">
        <v>51</v>
      </c>
      <c r="C12" s="2" t="s">
        <v>52</v>
      </c>
      <c r="D12" s="2" t="s">
        <v>53</v>
      </c>
      <c r="E12" s="2" t="s">
        <v>54</v>
      </c>
      <c r="F12" s="2" t="s">
        <v>34</v>
      </c>
      <c r="G12" s="2" t="s">
        <v>35</v>
      </c>
      <c r="H12" s="2" t="s">
        <v>55</v>
      </c>
      <c r="I12" s="2" t="s">
        <v>56</v>
      </c>
      <c r="J12" s="2" t="s">
        <v>29</v>
      </c>
      <c r="K12" s="2"/>
      <c r="L12" s="2"/>
      <c r="M12" s="2"/>
      <c r="N12" s="2"/>
      <c r="O12" s="7"/>
    </row>
    <row r="13" spans="1:15" ht="30" x14ac:dyDescent="0.25">
      <c r="A13" s="18"/>
      <c r="B13" s="2" t="s">
        <v>57</v>
      </c>
      <c r="C13" s="2" t="s">
        <v>58</v>
      </c>
      <c r="D13" s="2" t="s">
        <v>59</v>
      </c>
      <c r="E13" s="2" t="s">
        <v>60</v>
      </c>
      <c r="F13" s="2" t="s">
        <v>34</v>
      </c>
      <c r="G13" s="2" t="s">
        <v>35</v>
      </c>
      <c r="H13" s="2" t="s">
        <v>61</v>
      </c>
      <c r="I13" s="2" t="s">
        <v>62</v>
      </c>
      <c r="J13" s="2" t="s">
        <v>29</v>
      </c>
      <c r="K13" s="2"/>
      <c r="L13" s="2"/>
      <c r="M13" s="2"/>
      <c r="N13" s="2"/>
      <c r="O13" s="7"/>
    </row>
    <row r="14" spans="1:15" ht="45" x14ac:dyDescent="0.25">
      <c r="A14" s="18"/>
      <c r="B14" s="2" t="s">
        <v>63</v>
      </c>
      <c r="C14" s="2" t="s">
        <v>86</v>
      </c>
      <c r="D14" s="2" t="s">
        <v>64</v>
      </c>
      <c r="E14" s="2" t="s">
        <v>65</v>
      </c>
      <c r="F14" s="2" t="s">
        <v>34</v>
      </c>
      <c r="G14" s="2" t="s">
        <v>35</v>
      </c>
      <c r="H14" s="2" t="s">
        <v>66</v>
      </c>
      <c r="I14" s="2" t="s">
        <v>91</v>
      </c>
      <c r="J14" s="2" t="s">
        <v>29</v>
      </c>
      <c r="K14" s="2"/>
      <c r="L14" s="2"/>
      <c r="M14" s="2"/>
      <c r="N14" s="2"/>
      <c r="O14" s="7"/>
    </row>
    <row r="15" spans="1:15" ht="45" x14ac:dyDescent="0.25">
      <c r="A15" s="18"/>
      <c r="B15" s="2" t="s">
        <v>68</v>
      </c>
      <c r="C15" s="2" t="s">
        <v>87</v>
      </c>
      <c r="D15" s="2" t="s">
        <v>69</v>
      </c>
      <c r="E15" s="2" t="s">
        <v>70</v>
      </c>
      <c r="F15" s="2" t="s">
        <v>34</v>
      </c>
      <c r="G15" s="2" t="s">
        <v>35</v>
      </c>
      <c r="H15" s="2" t="s">
        <v>71</v>
      </c>
      <c r="I15" s="2" t="s">
        <v>90</v>
      </c>
      <c r="J15" s="2" t="s">
        <v>49</v>
      </c>
      <c r="K15" s="2"/>
      <c r="L15" s="2"/>
      <c r="M15" s="2"/>
      <c r="N15" s="2"/>
      <c r="O15" s="7"/>
    </row>
    <row r="16" spans="1:15" ht="75" x14ac:dyDescent="0.25">
      <c r="A16" s="18"/>
      <c r="B16" s="2" t="s">
        <v>73</v>
      </c>
      <c r="C16" s="2" t="s">
        <v>74</v>
      </c>
      <c r="D16" s="2" t="s">
        <v>75</v>
      </c>
      <c r="E16" s="2" t="s">
        <v>76</v>
      </c>
      <c r="F16" s="2" t="s">
        <v>34</v>
      </c>
      <c r="G16" s="2" t="s">
        <v>35</v>
      </c>
      <c r="H16" s="2" t="s">
        <v>77</v>
      </c>
      <c r="I16" s="2" t="s">
        <v>92</v>
      </c>
      <c r="J16" s="2" t="s">
        <v>49</v>
      </c>
      <c r="K16" s="2"/>
      <c r="L16" s="2"/>
      <c r="M16" s="2"/>
      <c r="N16" s="2"/>
      <c r="O16" s="7"/>
    </row>
    <row r="17" spans="1:15" ht="45.75" thickBot="1" x14ac:dyDescent="0.3">
      <c r="A17" s="19"/>
      <c r="B17" s="8" t="s">
        <v>79</v>
      </c>
      <c r="C17" s="8" t="s">
        <v>80</v>
      </c>
      <c r="D17" s="8" t="s">
        <v>81</v>
      </c>
      <c r="E17" s="8" t="s">
        <v>82</v>
      </c>
      <c r="F17" s="8" t="s">
        <v>34</v>
      </c>
      <c r="G17" s="8" t="s">
        <v>35</v>
      </c>
      <c r="H17" s="8" t="s">
        <v>77</v>
      </c>
      <c r="I17" s="8" t="s">
        <v>83</v>
      </c>
      <c r="J17" s="8" t="s">
        <v>49</v>
      </c>
      <c r="K17" s="8"/>
      <c r="L17" s="8"/>
      <c r="M17" s="8"/>
      <c r="N17" s="8"/>
      <c r="O17" s="9"/>
    </row>
  </sheetData>
  <mergeCells count="5">
    <mergeCell ref="A1:O1"/>
    <mergeCell ref="A2:O2"/>
    <mergeCell ref="A3:O3"/>
    <mergeCell ref="A10:A11"/>
    <mergeCell ref="A12:A17"/>
  </mergeCells>
  <pageMargins left="0.75" right="0.75" top="1" bottom="1" header="0.5" footer="0.5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INCODIS_ftm_19-Apoyo a Grupos V</vt:lpstr>
      <vt:lpstr>INCODIS_ftm_19-Montos2023pptale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2023-10-16T20:22:50Z</cp:lastPrinted>
  <dcterms:created xsi:type="dcterms:W3CDTF">2023-03-13T15:47:54Z</dcterms:created>
  <dcterms:modified xsi:type="dcterms:W3CDTF">2023-10-16T20:22:57Z</dcterms:modified>
</cp:coreProperties>
</file>