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Descargas\"/>
    </mc:Choice>
  </mc:AlternateContent>
  <bookViews>
    <workbookView xWindow="0" yWindow="0" windowWidth="20490" windowHeight="7155"/>
  </bookViews>
  <sheets>
    <sheet name="Nomina" sheetId="2" r:id="rId1"/>
  </sheets>
  <calcPr calcId="152511"/>
</workbook>
</file>

<file path=xl/calcChain.xml><?xml version="1.0" encoding="utf-8"?>
<calcChain xmlns="http://schemas.openxmlformats.org/spreadsheetml/2006/main">
  <c r="G29" i="2" l="1"/>
  <c r="D26" i="2" l="1"/>
  <c r="D27" i="2"/>
  <c r="D28" i="2"/>
  <c r="D23" i="2"/>
  <c r="D24" i="2"/>
  <c r="D25" i="2"/>
  <c r="C41" i="2" l="1"/>
  <c r="H41" i="2" s="1"/>
  <c r="G41" i="2" l="1"/>
  <c r="I41" i="2"/>
  <c r="D41" i="2"/>
  <c r="C35" i="2"/>
  <c r="G35" i="2" l="1"/>
  <c r="D35" i="2"/>
  <c r="I35" i="2"/>
  <c r="C40" i="2"/>
  <c r="C39" i="2"/>
  <c r="C38" i="2"/>
  <c r="C37" i="2"/>
  <c r="C36" i="2"/>
  <c r="H35" i="2"/>
  <c r="C34" i="2"/>
  <c r="D39" i="2" l="1"/>
  <c r="I39" i="2"/>
  <c r="D36" i="2"/>
  <c r="I36" i="2"/>
  <c r="G40" i="2"/>
  <c r="D40" i="2"/>
  <c r="I40" i="2"/>
  <c r="I37" i="2"/>
  <c r="D37" i="2"/>
  <c r="D34" i="2"/>
  <c r="I34" i="2"/>
  <c r="D38" i="2"/>
  <c r="I38" i="2"/>
  <c r="H34" i="2"/>
  <c r="G34" i="2"/>
  <c r="H38" i="2"/>
  <c r="G38" i="2"/>
  <c r="H36" i="2"/>
  <c r="G36" i="2"/>
  <c r="H37" i="2"/>
  <c r="G37" i="2"/>
  <c r="H39" i="2"/>
  <c r="G39" i="2"/>
  <c r="H40" i="2"/>
  <c r="F37" i="2"/>
  <c r="J37" i="2"/>
  <c r="E37" i="2"/>
  <c r="F39" i="2"/>
  <c r="J39" i="2"/>
  <c r="E39" i="2"/>
  <c r="E36" i="2"/>
  <c r="J36" i="2"/>
  <c r="F36" i="2"/>
  <c r="J35" i="2"/>
  <c r="E35" i="2"/>
  <c r="F35" i="2"/>
  <c r="J41" i="2"/>
  <c r="E41" i="2"/>
  <c r="F41" i="2"/>
  <c r="E34" i="2"/>
  <c r="J34" i="2"/>
  <c r="F34" i="2"/>
  <c r="E38" i="2"/>
  <c r="F38" i="2"/>
  <c r="J38" i="2"/>
  <c r="E40" i="2"/>
  <c r="F40" i="2"/>
  <c r="J40" i="2"/>
  <c r="D29" i="2"/>
  <c r="K40" i="2" l="1"/>
  <c r="K34" i="2"/>
  <c r="I42" i="2"/>
  <c r="K38" i="2"/>
  <c r="K35" i="2"/>
  <c r="K36" i="2"/>
  <c r="K37" i="2"/>
  <c r="K41" i="2"/>
  <c r="K39" i="2"/>
  <c r="H42" i="2"/>
  <c r="G42" i="2"/>
  <c r="D42" i="2"/>
  <c r="F42" i="2"/>
  <c r="J42" i="2"/>
  <c r="E42" i="2"/>
  <c r="K42" i="2" l="1"/>
</calcChain>
</file>

<file path=xl/sharedStrings.xml><?xml version="1.0" encoding="utf-8"?>
<sst xmlns="http://schemas.openxmlformats.org/spreadsheetml/2006/main" count="71" uniqueCount="29">
  <si>
    <t>Tipo de Trabajador</t>
  </si>
  <si>
    <t>Puesto</t>
  </si>
  <si>
    <t>02 - CONFIANZA</t>
  </si>
  <si>
    <t>193E - AUXILIAR ADMINISTRATIVO E</t>
  </si>
  <si>
    <t>42 - SINDICALIZADO</t>
  </si>
  <si>
    <t>013  - ANALISTA</t>
  </si>
  <si>
    <t>184F - AUXILIAR TECNICO F</t>
  </si>
  <si>
    <t>025E - AUXILIAR TECNICO E</t>
  </si>
  <si>
    <t>13 - CONTRATO</t>
  </si>
  <si>
    <t>193  - AUXILIAR ADMINISTRATIVO</t>
  </si>
  <si>
    <t>184  - AUXILIAR TECNICO</t>
  </si>
  <si>
    <t>Observación</t>
  </si>
  <si>
    <t>RESUMEN</t>
  </si>
  <si>
    <t>No. de plazas</t>
  </si>
  <si>
    <t>Sumas</t>
  </si>
  <si>
    <t>Confianza</t>
  </si>
  <si>
    <t>Contrato</t>
  </si>
  <si>
    <t>Sindizalizadas</t>
  </si>
  <si>
    <t>VACANTE</t>
  </si>
  <si>
    <t>Vacante</t>
  </si>
  <si>
    <t>057D - DIRECTOR A</t>
  </si>
  <si>
    <t>14 - BASE</t>
  </si>
  <si>
    <t>Base</t>
  </si>
  <si>
    <t>INFORMACIÓN AL:</t>
  </si>
  <si>
    <t>COMISIONADO</t>
  </si>
  <si>
    <t>Comision</t>
  </si>
  <si>
    <t>Total de Plazas</t>
  </si>
  <si>
    <t>Suma Total</t>
  </si>
  <si>
    <t>FUNCIONAL: AUXILIAR DE ÁREA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</si>
</sst>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m/yyyy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8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theme="0"/>
      </right>
      <top/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 style="medium">
        <color theme="0"/>
      </left>
      <right/>
      <top style="medium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4">
    <xf numFmtId="0" fontId="0" fillId="0" borderId="0" xfId="0"/>
    <xf numFmtId="0" fontId="18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18" fillId="0" borderId="0" xfId="0" applyFont="1" applyBorder="1" applyAlignment="1">
      <alignment horizontal="right" vertical="center"/>
    </xf>
    <xf numFmtId="0" fontId="18" fillId="0" borderId="0" xfId="0" applyFont="1" applyBorder="1" applyAlignment="1">
      <alignment horizontal="left" vertical="center"/>
    </xf>
    <xf numFmtId="0" fontId="18" fillId="0" borderId="17" xfId="0" applyFont="1" applyBorder="1" applyAlignment="1">
      <alignment horizontal="left" vertical="center"/>
    </xf>
    <xf numFmtId="0" fontId="19" fillId="0" borderId="13" xfId="0" applyFont="1" applyBorder="1" applyAlignment="1">
      <alignment horizontal="center" vertical="center"/>
    </xf>
    <xf numFmtId="0" fontId="19" fillId="0" borderId="19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18" fillId="0" borderId="21" xfId="0" applyFont="1" applyFill="1" applyBorder="1" applyAlignment="1">
      <alignment vertical="center"/>
    </xf>
    <xf numFmtId="0" fontId="18" fillId="33" borderId="12" xfId="0" applyFont="1" applyFill="1" applyBorder="1" applyAlignment="1">
      <alignment horizontal="left" vertical="center"/>
    </xf>
    <xf numFmtId="0" fontId="19" fillId="0" borderId="12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18" fillId="0" borderId="0" xfId="0" applyFont="1" applyAlignment="1">
      <alignment horizontal="right" vertical="center"/>
    </xf>
    <xf numFmtId="0" fontId="18" fillId="0" borderId="24" xfId="0" applyFont="1" applyBorder="1" applyAlignment="1">
      <alignment vertical="center"/>
    </xf>
    <xf numFmtId="0" fontId="18" fillId="0" borderId="25" xfId="0" applyFont="1" applyBorder="1" applyAlignment="1">
      <alignment vertical="center"/>
    </xf>
    <xf numFmtId="0" fontId="18" fillId="0" borderId="26" xfId="0" applyFont="1" applyBorder="1" applyAlignment="1">
      <alignment vertical="center"/>
    </xf>
    <xf numFmtId="0" fontId="19" fillId="0" borderId="29" xfId="0" applyFont="1" applyBorder="1" applyAlignment="1">
      <alignment horizontal="center" vertical="center"/>
    </xf>
    <xf numFmtId="0" fontId="18" fillId="0" borderId="28" xfId="0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164" fontId="18" fillId="0" borderId="0" xfId="0" applyNumberFormat="1" applyFont="1" applyAlignment="1">
      <alignment horizontal="left" vertical="center"/>
    </xf>
    <xf numFmtId="0" fontId="18" fillId="33" borderId="23" xfId="0" applyFont="1" applyFill="1" applyBorder="1" applyAlignment="1">
      <alignment vertical="center"/>
    </xf>
    <xf numFmtId="0" fontId="20" fillId="34" borderId="0" xfId="0" applyFont="1" applyFill="1" applyAlignment="1">
      <alignment horizontal="center" vertical="center"/>
    </xf>
    <xf numFmtId="0" fontId="20" fillId="34" borderId="32" xfId="0" applyFont="1" applyFill="1" applyBorder="1" applyAlignment="1">
      <alignment vertical="center"/>
    </xf>
    <xf numFmtId="0" fontId="20" fillId="34" borderId="33" xfId="0" applyFont="1" applyFill="1" applyBorder="1" applyAlignment="1">
      <alignment vertical="center"/>
    </xf>
    <xf numFmtId="0" fontId="18" fillId="0" borderId="34" xfId="0" applyFont="1" applyBorder="1" applyAlignment="1">
      <alignment horizontal="center" vertical="center"/>
    </xf>
    <xf numFmtId="0" fontId="18" fillId="0" borderId="18" xfId="0" applyFont="1" applyBorder="1" applyAlignment="1">
      <alignment horizontal="center" vertical="center"/>
    </xf>
    <xf numFmtId="0" fontId="18" fillId="0" borderId="17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18" fillId="0" borderId="35" xfId="0" applyFont="1" applyBorder="1" applyAlignment="1">
      <alignment horizontal="center" vertical="center"/>
    </xf>
    <xf numFmtId="0" fontId="18" fillId="0" borderId="20" xfId="0" applyFont="1" applyBorder="1" applyAlignment="1">
      <alignment horizontal="center" vertical="center"/>
    </xf>
    <xf numFmtId="0" fontId="18" fillId="0" borderId="27" xfId="0" applyFont="1" applyBorder="1" applyAlignment="1">
      <alignment horizontal="center" vertical="center"/>
    </xf>
    <xf numFmtId="0" fontId="18" fillId="0" borderId="19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18" fillId="0" borderId="31" xfId="0" applyFont="1" applyBorder="1" applyAlignment="1">
      <alignment horizontal="center" vertical="center"/>
    </xf>
    <xf numFmtId="0" fontId="18" fillId="0" borderId="30" xfId="0" applyFont="1" applyBorder="1" applyAlignment="1">
      <alignment horizontal="center" vertical="center"/>
    </xf>
    <xf numFmtId="0" fontId="18" fillId="33" borderId="22" xfId="0" applyFont="1" applyFill="1" applyBorder="1" applyAlignment="1">
      <alignment horizontal="center" vertical="center"/>
    </xf>
    <xf numFmtId="164" fontId="21" fillId="0" borderId="0" xfId="0" applyNumberFormat="1" applyFont="1" applyAlignment="1">
      <alignment horizontal="left" vertical="center"/>
    </xf>
    <xf numFmtId="0" fontId="18" fillId="0" borderId="14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20" fillId="34" borderId="29" xfId="0" applyFont="1" applyFill="1" applyBorder="1" applyAlignment="1">
      <alignment horizontal="center" vertical="center"/>
    </xf>
    <xf numFmtId="0" fontId="18" fillId="0" borderId="31" xfId="0" applyFont="1" applyBorder="1" applyAlignment="1">
      <alignment horizontal="center" vertic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19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0" formatCode="General"/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0" formatCode="General"/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general" vertical="center" textRotation="0" wrapText="0" relative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alignment horizontal="center" vertical="center" textRotation="0" wrapText="0" indent="0" justifyLastLine="0" shrinkToFit="0" readingOrder="0"/>
    </dxf>
    <dxf>
      <border outline="0">
        <right style="medium">
          <color indexed="64"/>
        </right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0" relative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left" vertical="center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left" vertical="center" textRotation="0" wrapText="0" relative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0" relativeIndent="0" justifyLastLine="0" shrinkToFit="0" readingOrder="0"/>
      <border diagonalUp="0" diagonalDown="0">
        <left/>
        <right style="medium">
          <color indexed="64"/>
        </right>
        <top/>
        <bottom/>
        <vertical/>
        <horizontal/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medium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a1" displayName="Tabla1" ref="B3:D19" totalsRowShown="0" headerRowBorderDxfId="18" tableBorderDxfId="17">
  <autoFilter ref="B3:D19"/>
  <tableColumns count="3">
    <tableColumn id="1" name="Observación" dataDxfId="16"/>
    <tableColumn id="2" name="Tipo de Trabajador" dataDxfId="15"/>
    <tableColumn id="3" name="Puesto" dataDxfId="14"/>
  </tableColumns>
  <tableStyleInfo name="TableStyleMedium1" showFirstColumn="0" showLastColumn="0" showRowStripes="1" showColumnStripes="0"/>
</table>
</file>

<file path=xl/tables/table2.xml><?xml version="1.0" encoding="utf-8"?>
<table xmlns="http://schemas.openxmlformats.org/spreadsheetml/2006/main" id="2" name="Tabla2" displayName="Tabla2" ref="C22:D28" totalsRowShown="0" headerRowDxfId="13" tableBorderDxfId="12">
  <autoFilter ref="C22:D28"/>
  <tableColumns count="2">
    <tableColumn id="1" name="Tipo de Trabajador" dataDxfId="11"/>
    <tableColumn id="2" name="No. de plazas" dataDxfId="10"/>
  </tableColumns>
  <tableStyleInfo name="TableStyleMedium1" showFirstColumn="0" showLastColumn="0" showRowStripes="1" showColumnStripes="0"/>
</table>
</file>

<file path=xl/tables/table3.xml><?xml version="1.0" encoding="utf-8"?>
<table xmlns="http://schemas.openxmlformats.org/spreadsheetml/2006/main" id="4" name="Tabla4" displayName="Tabla4" ref="C33:K41" totalsRowShown="0" tableBorderDxfId="9">
  <autoFilter ref="C33:K41"/>
  <tableColumns count="9">
    <tableColumn id="1" name="Puesto" dataDxfId="8"/>
    <tableColumn id="2" name="No. de plazas" dataDxfId="7"/>
    <tableColumn id="3" name="Confianza" dataDxfId="6">
      <calculatedColumnFormula>COUNTIFS(Tabla1[Puesto],C34,Tabla1[Tipo de Trabajador],$C$23)</calculatedColumnFormula>
    </tableColumn>
    <tableColumn id="4" name="Contrato" dataDxfId="5">
      <calculatedColumnFormula>COUNTIFS(Tabla1[Puesto],C34,Tabla1[Tipo de Trabajador],$C$24)</calculatedColumnFormula>
    </tableColumn>
    <tableColumn id="7" name="Base" dataDxfId="4">
      <calculatedColumnFormula>COUNTIFS(Tabla1[Puesto],C34,Tabla1[Tipo de Trabajador],$C$25)</calculatedColumnFormula>
    </tableColumn>
    <tableColumn id="6" name="Vacante" dataDxfId="3">
      <calculatedColumnFormula>COUNTIFS(Tabla1[Puesto],D34,Tabla1[Tipo de Trabajador],$C$24)</calculatedColumnFormula>
    </tableColumn>
    <tableColumn id="8" name="Comision" dataDxfId="2">
      <calculatedColumnFormula>COUNTIFS(Tabla1[Puesto],C34,Tabla1[Tipo de Trabajador],$C$26)</calculatedColumnFormula>
    </tableColumn>
    <tableColumn id="5" name="Sindizalizadas" dataDxfId="1">
      <calculatedColumnFormula>COUNTIFS(Tabla1[Puesto],C34,Tabla1[Tipo de Trabajador],$C$28)</calculatedColumnFormula>
    </tableColumn>
    <tableColumn id="9" name="Sumas" dataDxfId="0">
      <calculatedColumnFormula>SUM(Tabla4[[#This Row],[Confianza]:[Sindizalizadas]])</calculatedColumnFormula>
    </tableColumn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42"/>
  <sheetViews>
    <sheetView tabSelected="1" topLeftCell="B25" workbookViewId="0">
      <selection activeCell="C34" sqref="C34"/>
    </sheetView>
  </sheetViews>
  <sheetFormatPr baseColWidth="10" defaultRowHeight="15" customHeight="1" x14ac:dyDescent="0.25"/>
  <cols>
    <col min="1" max="1" width="11.42578125" style="1"/>
    <col min="2" max="2" width="16.7109375" style="1" customWidth="1"/>
    <col min="3" max="3" width="39.5703125" style="1" customWidth="1"/>
    <col min="4" max="4" width="37.85546875" style="1" customWidth="1"/>
    <col min="5" max="5" width="12.42578125" style="1" customWidth="1"/>
    <col min="6" max="6" width="10.7109375" style="1" customWidth="1"/>
    <col min="7" max="7" width="10.85546875" style="1" customWidth="1"/>
    <col min="8" max="8" width="11.140625" style="1" customWidth="1"/>
    <col min="9" max="9" width="10.85546875" style="1" customWidth="1"/>
    <col min="10" max="10" width="13.28515625" style="1" customWidth="1"/>
    <col min="11" max="16384" width="11.42578125" style="1"/>
  </cols>
  <sheetData>
    <row r="1" spans="2:4" ht="15" customHeight="1" x14ac:dyDescent="0.25">
      <c r="B1" s="14" t="s">
        <v>23</v>
      </c>
      <c r="C1" s="22">
        <v>44501</v>
      </c>
    </row>
    <row r="3" spans="2:4" s="2" customFormat="1" ht="15" customHeight="1" thickBot="1" x14ac:dyDescent="0.3">
      <c r="B3" s="7" t="s">
        <v>11</v>
      </c>
      <c r="C3" s="8" t="s">
        <v>0</v>
      </c>
      <c r="D3" s="9" t="s">
        <v>1</v>
      </c>
    </row>
    <row r="4" spans="2:4" ht="15" customHeight="1" x14ac:dyDescent="0.25">
      <c r="B4" s="3" t="s">
        <v>18</v>
      </c>
      <c r="C4" s="6" t="s">
        <v>18</v>
      </c>
      <c r="D4" s="5" t="s">
        <v>3</v>
      </c>
    </row>
    <row r="5" spans="2:4" ht="15" customHeight="1" x14ac:dyDescent="0.25">
      <c r="B5" s="3" t="s">
        <v>18</v>
      </c>
      <c r="C5" s="6" t="s">
        <v>18</v>
      </c>
      <c r="D5" s="5" t="s">
        <v>3</v>
      </c>
    </row>
    <row r="6" spans="2:4" ht="15" customHeight="1" x14ac:dyDescent="0.25">
      <c r="B6" s="3" t="s">
        <v>18</v>
      </c>
      <c r="C6" s="6" t="s">
        <v>18</v>
      </c>
      <c r="D6" s="5" t="s">
        <v>20</v>
      </c>
    </row>
    <row r="7" spans="2:4" ht="15" customHeight="1" x14ac:dyDescent="0.25">
      <c r="B7" s="3"/>
      <c r="C7" s="6" t="s">
        <v>4</v>
      </c>
      <c r="D7" s="5" t="s">
        <v>5</v>
      </c>
    </row>
    <row r="8" spans="2:4" ht="15" customHeight="1" x14ac:dyDescent="0.25">
      <c r="B8" s="3" t="s">
        <v>18</v>
      </c>
      <c r="C8" s="6" t="s">
        <v>18</v>
      </c>
      <c r="D8" s="5" t="s">
        <v>3</v>
      </c>
    </row>
    <row r="9" spans="2:4" ht="15" customHeight="1" x14ac:dyDescent="0.25">
      <c r="B9" s="3" t="s">
        <v>18</v>
      </c>
      <c r="C9" s="6" t="s">
        <v>18</v>
      </c>
      <c r="D9" s="5" t="s">
        <v>6</v>
      </c>
    </row>
    <row r="10" spans="2:4" ht="15" customHeight="1" x14ac:dyDescent="0.25">
      <c r="B10" s="3" t="s">
        <v>18</v>
      </c>
      <c r="C10" s="6" t="s">
        <v>18</v>
      </c>
      <c r="D10" s="5" t="s">
        <v>6</v>
      </c>
    </row>
    <row r="11" spans="2:4" ht="15" customHeight="1" x14ac:dyDescent="0.25">
      <c r="B11" s="3" t="s">
        <v>18</v>
      </c>
      <c r="C11" s="6" t="s">
        <v>18</v>
      </c>
      <c r="D11" s="5" t="s">
        <v>3</v>
      </c>
    </row>
    <row r="12" spans="2:4" ht="15" customHeight="1" x14ac:dyDescent="0.25">
      <c r="B12" s="3"/>
      <c r="C12" s="6" t="s">
        <v>4</v>
      </c>
      <c r="D12" s="5" t="s">
        <v>7</v>
      </c>
    </row>
    <row r="13" spans="2:4" ht="15" customHeight="1" x14ac:dyDescent="0.25">
      <c r="B13" s="3" t="s">
        <v>18</v>
      </c>
      <c r="C13" s="6" t="s">
        <v>18</v>
      </c>
      <c r="D13" s="5" t="s">
        <v>3</v>
      </c>
    </row>
    <row r="14" spans="2:4" ht="15" customHeight="1" x14ac:dyDescent="0.25">
      <c r="B14" s="3"/>
      <c r="C14" s="6" t="s">
        <v>21</v>
      </c>
      <c r="D14" s="5" t="s">
        <v>9</v>
      </c>
    </row>
    <row r="15" spans="2:4" ht="15" customHeight="1" x14ac:dyDescent="0.25">
      <c r="B15" s="3"/>
      <c r="C15" s="6" t="s">
        <v>21</v>
      </c>
      <c r="D15" s="5" t="s">
        <v>10</v>
      </c>
    </row>
    <row r="16" spans="2:4" ht="15" customHeight="1" x14ac:dyDescent="0.25">
      <c r="B16" s="3"/>
      <c r="C16" s="6" t="s">
        <v>21</v>
      </c>
      <c r="D16" s="5" t="s">
        <v>9</v>
      </c>
    </row>
    <row r="17" spans="2:11" ht="15" customHeight="1" x14ac:dyDescent="0.25">
      <c r="B17" s="3" t="s">
        <v>18</v>
      </c>
      <c r="C17" s="6" t="s">
        <v>18</v>
      </c>
      <c r="D17" s="5" t="s">
        <v>28</v>
      </c>
    </row>
    <row r="18" spans="2:11" ht="15" customHeight="1" x14ac:dyDescent="0.25">
      <c r="B18" s="3" t="s">
        <v>18</v>
      </c>
      <c r="C18" s="6" t="s">
        <v>18</v>
      </c>
      <c r="D18" s="5" t="s">
        <v>10</v>
      </c>
    </row>
    <row r="19" spans="2:11" ht="15" customHeight="1" x14ac:dyDescent="0.25">
      <c r="B19" s="3" t="s">
        <v>18</v>
      </c>
      <c r="C19" s="6" t="s">
        <v>18</v>
      </c>
      <c r="D19" s="5" t="s">
        <v>28</v>
      </c>
    </row>
    <row r="20" spans="2:11" ht="15" customHeight="1" thickBot="1" x14ac:dyDescent="0.3"/>
    <row r="21" spans="2:11" ht="15" customHeight="1" thickBot="1" x14ac:dyDescent="0.3">
      <c r="C21" s="40" t="s">
        <v>12</v>
      </c>
      <c r="D21" s="41"/>
    </row>
    <row r="22" spans="2:11" ht="15" customHeight="1" thickBot="1" x14ac:dyDescent="0.3">
      <c r="C22" s="12" t="s">
        <v>0</v>
      </c>
      <c r="D22" s="13" t="s">
        <v>13</v>
      </c>
    </row>
    <row r="23" spans="2:11" ht="15" customHeight="1" x14ac:dyDescent="0.25">
      <c r="C23" s="10" t="s">
        <v>2</v>
      </c>
      <c r="D23" s="38">
        <f t="shared" ref="D23:D24" si="0">COUNTIF($C$4:$C$19,C23)</f>
        <v>0</v>
      </c>
    </row>
    <row r="24" spans="2:11" ht="15" customHeight="1" x14ac:dyDescent="0.25">
      <c r="C24" s="11" t="s">
        <v>8</v>
      </c>
      <c r="D24" s="38">
        <f t="shared" si="0"/>
        <v>0</v>
      </c>
    </row>
    <row r="25" spans="2:11" ht="15" customHeight="1" x14ac:dyDescent="0.25">
      <c r="C25" s="11" t="s">
        <v>21</v>
      </c>
      <c r="D25" s="38">
        <f>COUNTIF($C$4:$C$19,C25)</f>
        <v>3</v>
      </c>
    </row>
    <row r="26" spans="2:11" ht="15" customHeight="1" x14ac:dyDescent="0.25">
      <c r="C26" s="11" t="s">
        <v>24</v>
      </c>
      <c r="D26" s="38">
        <f>COUNTIF($C$4:$C$19,C26)</f>
        <v>0</v>
      </c>
    </row>
    <row r="27" spans="2:11" ht="15" customHeight="1" x14ac:dyDescent="0.25">
      <c r="C27" s="11" t="s">
        <v>18</v>
      </c>
      <c r="D27" s="38">
        <f t="shared" ref="D27:D28" si="1">COUNTIF($C$4:$C$19,C27)</f>
        <v>11</v>
      </c>
    </row>
    <row r="28" spans="2:11" ht="15" customHeight="1" thickBot="1" x14ac:dyDescent="0.3">
      <c r="C28" s="23" t="s">
        <v>4</v>
      </c>
      <c r="D28" s="38">
        <f t="shared" si="1"/>
        <v>2</v>
      </c>
    </row>
    <row r="29" spans="2:11" ht="15" customHeight="1" thickBot="1" x14ac:dyDescent="0.3">
      <c r="C29" s="4" t="s">
        <v>14</v>
      </c>
      <c r="D29" s="35">
        <f>SUM(D23:D28)</f>
        <v>16</v>
      </c>
      <c r="F29" s="14" t="s">
        <v>23</v>
      </c>
      <c r="G29" s="39">
        <f>C1</f>
        <v>44501</v>
      </c>
    </row>
    <row r="30" spans="2:11" ht="15" customHeight="1" thickBot="1" x14ac:dyDescent="0.3"/>
    <row r="31" spans="2:11" ht="15" customHeight="1" thickBot="1" x14ac:dyDescent="0.3">
      <c r="C31" s="40" t="s">
        <v>12</v>
      </c>
      <c r="D31" s="43"/>
      <c r="E31" s="43"/>
      <c r="F31" s="43"/>
      <c r="G31" s="43"/>
      <c r="H31" s="43"/>
      <c r="I31" s="43"/>
      <c r="J31" s="43"/>
      <c r="K31" s="41"/>
    </row>
    <row r="32" spans="2:11" ht="15" customHeight="1" thickBot="1" x14ac:dyDescent="0.3">
      <c r="C32" s="25"/>
      <c r="D32" s="26"/>
      <c r="E32" s="42" t="s">
        <v>26</v>
      </c>
      <c r="F32" s="42"/>
      <c r="G32" s="42"/>
      <c r="H32" s="42"/>
      <c r="I32" s="42"/>
      <c r="J32" s="42"/>
      <c r="K32" s="24" t="s">
        <v>27</v>
      </c>
    </row>
    <row r="33" spans="3:11" ht="15" customHeight="1" thickBot="1" x14ac:dyDescent="0.3">
      <c r="C33" s="18" t="s">
        <v>1</v>
      </c>
      <c r="D33" s="18" t="s">
        <v>13</v>
      </c>
      <c r="E33" s="19" t="s">
        <v>15</v>
      </c>
      <c r="F33" s="19" t="s">
        <v>16</v>
      </c>
      <c r="G33" s="19" t="s">
        <v>22</v>
      </c>
      <c r="H33" s="19" t="s">
        <v>19</v>
      </c>
      <c r="I33" s="19" t="s">
        <v>25</v>
      </c>
      <c r="J33" s="19" t="s">
        <v>17</v>
      </c>
      <c r="K33" s="27" t="s">
        <v>14</v>
      </c>
    </row>
    <row r="34" spans="3:11" ht="15" customHeight="1" x14ac:dyDescent="0.25">
      <c r="C34" s="16" t="str">
        <f>D4</f>
        <v>193E - AUXILIAR ADMINISTRATIVO E</v>
      </c>
      <c r="D34" s="28">
        <f>COUNTIF($D$4:$D$19,C34)</f>
        <v>5</v>
      </c>
      <c r="E34" s="29">
        <f>COUNTIFS(Tabla1[Puesto],C34,Tabla1[Tipo de Trabajador],$C$23)</f>
        <v>0</v>
      </c>
      <c r="F34" s="29">
        <f>COUNTIFS(Tabla1[Puesto],C34,Tabla1[Tipo de Trabajador],$C$24)</f>
        <v>0</v>
      </c>
      <c r="G34" s="30">
        <f>COUNTIFS(Tabla1[Puesto],C34,Tabla1[Tipo de Trabajador],$C$25)</f>
        <v>0</v>
      </c>
      <c r="H34" s="30">
        <f>COUNTIFS(Tabla1[Puesto],C34,Tabla1[Tipo de Trabajador],$C$27)</f>
        <v>5</v>
      </c>
      <c r="I34" s="30">
        <f>COUNTIFS(Tabla1[Puesto],C34,Tabla1[Tipo de Trabajador],$C$26)</f>
        <v>0</v>
      </c>
      <c r="J34" s="30">
        <f>COUNTIFS(Tabla1[Puesto],C34,Tabla1[Tipo de Trabajador],$C$28)</f>
        <v>0</v>
      </c>
      <c r="K34" s="31">
        <f>SUM(Tabla4[[#This Row],[Confianza]:[Sindizalizadas]])</f>
        <v>5</v>
      </c>
    </row>
    <row r="35" spans="3:11" ht="15" customHeight="1" x14ac:dyDescent="0.25">
      <c r="C35" s="15" t="str">
        <f>D6</f>
        <v>057D - DIRECTOR A</v>
      </c>
      <c r="D35" s="32">
        <f t="shared" ref="D35:D41" si="2">COUNTIF($D$4:$D$19,C35)</f>
        <v>1</v>
      </c>
      <c r="E35" s="29">
        <f>COUNTIFS(Tabla1[Puesto],C35,Tabla1[Tipo de Trabajador],$C$23)</f>
        <v>0</v>
      </c>
      <c r="F35" s="29">
        <f>COUNTIFS(Tabla1[Puesto],C35,Tabla1[Tipo de Trabajador],$C$24)</f>
        <v>0</v>
      </c>
      <c r="G35" s="30">
        <f>COUNTIFS(Tabla1[Puesto],C35,Tabla1[Tipo de Trabajador],$C$25)</f>
        <v>0</v>
      </c>
      <c r="H35" s="30">
        <f>COUNTIFS(Tabla1[Puesto],C35,Tabla1[Tipo de Trabajador],$C$27)</f>
        <v>1</v>
      </c>
      <c r="I35" s="30">
        <f>COUNTIFS(Tabla1[Puesto],C35,Tabla1[Tipo de Trabajador],$C$26)</f>
        <v>0</v>
      </c>
      <c r="J35" s="30">
        <f>COUNTIFS(Tabla1[Puesto],C35,Tabla1[Tipo de Trabajador],$C$28)</f>
        <v>0</v>
      </c>
      <c r="K35" s="29">
        <f>SUM(Tabla4[[#This Row],[Confianza]:[Sindizalizadas]])</f>
        <v>1</v>
      </c>
    </row>
    <row r="36" spans="3:11" ht="15" customHeight="1" x14ac:dyDescent="0.25">
      <c r="C36" s="15" t="str">
        <f>D7</f>
        <v>013  - ANALISTA</v>
      </c>
      <c r="D36" s="32">
        <f t="shared" si="2"/>
        <v>1</v>
      </c>
      <c r="E36" s="29">
        <f>COUNTIFS(Tabla1[Puesto],C36,Tabla1[Tipo de Trabajador],$C$23)</f>
        <v>0</v>
      </c>
      <c r="F36" s="29">
        <f>COUNTIFS(Tabla1[Puesto],C36,Tabla1[Tipo de Trabajador],$C$24)</f>
        <v>0</v>
      </c>
      <c r="G36" s="30">
        <f>COUNTIFS(Tabla1[Puesto],C36,Tabla1[Tipo de Trabajador],$C$25)</f>
        <v>0</v>
      </c>
      <c r="H36" s="30">
        <f>COUNTIFS(Tabla1[Puesto],C36,Tabla1[Tipo de Trabajador],$C$27)</f>
        <v>0</v>
      </c>
      <c r="I36" s="30">
        <f>COUNTIFS(Tabla1[Puesto],C36,Tabla1[Tipo de Trabajador],$C$26)</f>
        <v>0</v>
      </c>
      <c r="J36" s="30">
        <f>COUNTIFS(Tabla1[Puesto],C36,Tabla1[Tipo de Trabajador],$C$28)</f>
        <v>1</v>
      </c>
      <c r="K36" s="29">
        <f>SUM(Tabla4[[#This Row],[Confianza]:[Sindizalizadas]])</f>
        <v>1</v>
      </c>
    </row>
    <row r="37" spans="3:11" ht="15" customHeight="1" x14ac:dyDescent="0.25">
      <c r="C37" s="15" t="str">
        <f>D9</f>
        <v>184F - AUXILIAR TECNICO F</v>
      </c>
      <c r="D37" s="32">
        <f t="shared" si="2"/>
        <v>2</v>
      </c>
      <c r="E37" s="29">
        <f>COUNTIFS(Tabla1[Puesto],C37,Tabla1[Tipo de Trabajador],$C$23)</f>
        <v>0</v>
      </c>
      <c r="F37" s="29">
        <f>COUNTIFS(Tabla1[Puesto],C37,Tabla1[Tipo de Trabajador],$C$24)</f>
        <v>0</v>
      </c>
      <c r="G37" s="30">
        <f>COUNTIFS(Tabla1[Puesto],C37,Tabla1[Tipo de Trabajador],$C$25)</f>
        <v>0</v>
      </c>
      <c r="H37" s="30">
        <f>COUNTIFS(Tabla1[Puesto],C37,Tabla1[Tipo de Trabajador],$C$27)</f>
        <v>2</v>
      </c>
      <c r="I37" s="30">
        <f>COUNTIFS(Tabla1[Puesto],C37,Tabla1[Tipo de Trabajador],$C$26)</f>
        <v>0</v>
      </c>
      <c r="J37" s="30">
        <f>COUNTIFS(Tabla1[Puesto],C37,Tabla1[Tipo de Trabajador],$C$28)</f>
        <v>0</v>
      </c>
      <c r="K37" s="29">
        <f>SUM(Tabla4[[#This Row],[Confianza]:[Sindizalizadas]])</f>
        <v>2</v>
      </c>
    </row>
    <row r="38" spans="3:11" ht="15" customHeight="1" x14ac:dyDescent="0.25">
      <c r="C38" s="15" t="str">
        <f>D12</f>
        <v>025E - AUXILIAR TECNICO E</v>
      </c>
      <c r="D38" s="32">
        <f t="shared" si="2"/>
        <v>1</v>
      </c>
      <c r="E38" s="29">
        <f>COUNTIFS(Tabla1[Puesto],C38,Tabla1[Tipo de Trabajador],$C$23)</f>
        <v>0</v>
      </c>
      <c r="F38" s="29">
        <f>COUNTIFS(Tabla1[Puesto],C38,Tabla1[Tipo de Trabajador],$C$24)</f>
        <v>0</v>
      </c>
      <c r="G38" s="30">
        <f>COUNTIFS(Tabla1[Puesto],C38,Tabla1[Tipo de Trabajador],$C$25)</f>
        <v>0</v>
      </c>
      <c r="H38" s="30">
        <f>COUNTIFS(Tabla1[Puesto],C38,Tabla1[Tipo de Trabajador],$C$27)</f>
        <v>0</v>
      </c>
      <c r="I38" s="30">
        <f>COUNTIFS(Tabla1[Puesto],C38,Tabla1[Tipo de Trabajador],$C$26)</f>
        <v>0</v>
      </c>
      <c r="J38" s="30">
        <f>COUNTIFS(Tabla1[Puesto],C38,Tabla1[Tipo de Trabajador],$C$28)</f>
        <v>1</v>
      </c>
      <c r="K38" s="29">
        <f>SUM(Tabla4[[#This Row],[Confianza]:[Sindizalizadas]])</f>
        <v>1</v>
      </c>
    </row>
    <row r="39" spans="3:11" ht="15" customHeight="1" x14ac:dyDescent="0.25">
      <c r="C39" s="15" t="str">
        <f>D16</f>
        <v>193  - AUXILIAR ADMINISTRATIVO</v>
      </c>
      <c r="D39" s="32">
        <f t="shared" si="2"/>
        <v>2</v>
      </c>
      <c r="E39" s="29">
        <f>COUNTIFS(Tabla1[Puesto],C39,Tabla1[Tipo de Trabajador],$C$23)</f>
        <v>0</v>
      </c>
      <c r="F39" s="29">
        <f>COUNTIFS(Tabla1[Puesto],C39,Tabla1[Tipo de Trabajador],$C$24)</f>
        <v>0</v>
      </c>
      <c r="G39" s="30">
        <f>COUNTIFS(Tabla1[Puesto],C39,Tabla1[Tipo de Trabajador],$C$25)</f>
        <v>2</v>
      </c>
      <c r="H39" s="30">
        <f>COUNTIFS(Tabla1[Puesto],C39,Tabla1[Tipo de Trabajador],$C$27)</f>
        <v>0</v>
      </c>
      <c r="I39" s="30">
        <f>COUNTIFS(Tabla1[Puesto],C39,Tabla1[Tipo de Trabajador],$C$26)</f>
        <v>0</v>
      </c>
      <c r="J39" s="30">
        <f>COUNTIFS(Tabla1[Puesto],C39,Tabla1[Tipo de Trabajador],$C$28)</f>
        <v>0</v>
      </c>
      <c r="K39" s="29">
        <f>SUM(Tabla4[[#This Row],[Confianza]:[Sindizalizadas]])</f>
        <v>2</v>
      </c>
    </row>
    <row r="40" spans="3:11" ht="15" customHeight="1" x14ac:dyDescent="0.25">
      <c r="C40" s="15" t="str">
        <f>D18</f>
        <v>184  - AUXILIAR TECNICO</v>
      </c>
      <c r="D40" s="32">
        <f t="shared" si="2"/>
        <v>2</v>
      </c>
      <c r="E40" s="29">
        <f>COUNTIFS(Tabla1[Puesto],C40,Tabla1[Tipo de Trabajador],$C$23)</f>
        <v>0</v>
      </c>
      <c r="F40" s="29">
        <f>COUNTIFS(Tabla1[Puesto],C40,Tabla1[Tipo de Trabajador],$C$24)</f>
        <v>0</v>
      </c>
      <c r="G40" s="30">
        <f>COUNTIFS(Tabla1[Puesto],C40,Tabla1[Tipo de Trabajador],$C$25)</f>
        <v>1</v>
      </c>
      <c r="H40" s="30">
        <f>COUNTIFS(Tabla1[Puesto],C40,Tabla1[Tipo de Trabajador],$C$27)</f>
        <v>1</v>
      </c>
      <c r="I40" s="30">
        <f>COUNTIFS(Tabla1[Puesto],C40,Tabla1[Tipo de Trabajador],$C$26)</f>
        <v>0</v>
      </c>
      <c r="J40" s="30">
        <f>COUNTIFS(Tabla1[Puesto],C40,Tabla1[Tipo de Trabajador],$C$28)</f>
        <v>0</v>
      </c>
      <c r="K40" s="29">
        <f>SUM(Tabla4[[#This Row],[Confianza]:[Sindizalizadas]])</f>
        <v>2</v>
      </c>
    </row>
    <row r="41" spans="3:11" ht="15" customHeight="1" thickBot="1" x14ac:dyDescent="0.3">
      <c r="C41" s="17" t="str">
        <f>D19</f>
        <v>FUNCIONAL: AUXILIAR DE ÁREA</v>
      </c>
      <c r="D41" s="33">
        <f t="shared" si="2"/>
        <v>2</v>
      </c>
      <c r="E41" s="29">
        <f>COUNTIFS(Tabla1[Puesto],C41,Tabla1[Tipo de Trabajador],$C$23)</f>
        <v>0</v>
      </c>
      <c r="F41" s="29">
        <f>COUNTIFS(Tabla1[Puesto],C41,Tabla1[Tipo de Trabajador],$C$24)</f>
        <v>0</v>
      </c>
      <c r="G41" s="30">
        <f>COUNTIFS(Tabla1[Puesto],C41,Tabla1[Tipo de Trabajador],$C$25)</f>
        <v>0</v>
      </c>
      <c r="H41" s="30">
        <f>COUNTIFS(Tabla1[Puesto],C41,Tabla1[Tipo de Trabajador],$C$27)</f>
        <v>2</v>
      </c>
      <c r="I41" s="30">
        <f>COUNTIFS(Tabla1[Puesto],C41,Tabla1[Tipo de Trabajador],$C$26)</f>
        <v>0</v>
      </c>
      <c r="J41" s="30">
        <f>COUNTIFS(Tabla1[Puesto],C41,Tabla1[Tipo de Trabajador],$C$28)</f>
        <v>0</v>
      </c>
      <c r="K41" s="29">
        <f>SUM(Tabla4[[#This Row],[Confianza]:[Sindizalizadas]])</f>
        <v>2</v>
      </c>
    </row>
    <row r="42" spans="3:11" ht="15" customHeight="1" thickBot="1" x14ac:dyDescent="0.3">
      <c r="C42" s="14" t="s">
        <v>14</v>
      </c>
      <c r="D42" s="34">
        <f>SUM(D34:D41)</f>
        <v>16</v>
      </c>
      <c r="E42" s="20">
        <f>SUM(E34:E41)</f>
        <v>0</v>
      </c>
      <c r="F42" s="35">
        <f>SUM(F34:F41)</f>
        <v>0</v>
      </c>
      <c r="G42" s="21">
        <f>SUBTOTAL(109,Tabla4[Base])</f>
        <v>3</v>
      </c>
      <c r="H42" s="21">
        <f>SUBTOTAL(109,Tabla4[Vacante])</f>
        <v>11</v>
      </c>
      <c r="I42" s="21">
        <f>SUBTOTAL(109,Tabla4[Comision])</f>
        <v>0</v>
      </c>
      <c r="J42" s="36">
        <f>SUM(J34:J41)</f>
        <v>2</v>
      </c>
      <c r="K42" s="37">
        <f>SUBTOTAL(109,Tabla4[Sumas])</f>
        <v>16</v>
      </c>
    </row>
  </sheetData>
  <mergeCells count="3">
    <mergeCell ref="C21:D21"/>
    <mergeCell ref="E32:J32"/>
    <mergeCell ref="C31:K31"/>
  </mergeCells>
  <pageMargins left="2.7340332458442636E-3" right="2.7340332458442636E-3" top="2.7340332458442636E-3" bottom="2.7340332458442636E-3" header="0.3" footer="0.3"/>
  <pageSetup orientation="landscape" r:id="rId1"/>
  <tableParts count="3">
    <tablePart r:id="rId2"/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Nomina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danoc</dc:creator>
  <cp:lastModifiedBy>usuario</cp:lastModifiedBy>
  <dcterms:created xsi:type="dcterms:W3CDTF">2019-08-26T21:02:25Z</dcterms:created>
  <dcterms:modified xsi:type="dcterms:W3CDTF">2022-01-24T21:42:47Z</dcterms:modified>
</cp:coreProperties>
</file>