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 tabRatio="617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D42" i="2" l="1"/>
  <c r="D41" i="2"/>
  <c r="H41" i="2" s="1"/>
  <c r="E41" i="2"/>
  <c r="F41" i="2"/>
  <c r="G41" i="2"/>
  <c r="I41" i="2"/>
  <c r="J41" i="2"/>
  <c r="D38" i="2"/>
  <c r="H38" i="2" s="1"/>
  <c r="E38" i="2"/>
  <c r="F38" i="2"/>
  <c r="G38" i="2"/>
  <c r="I38" i="2"/>
  <c r="J38" i="2"/>
  <c r="D37" i="2"/>
  <c r="H37" i="2" s="1"/>
  <c r="E37" i="2"/>
  <c r="F37" i="2"/>
  <c r="G37" i="2"/>
  <c r="I37" i="2"/>
  <c r="J37" i="2"/>
  <c r="D35" i="2"/>
  <c r="H35" i="2" s="1"/>
  <c r="E35" i="2"/>
  <c r="F35" i="2"/>
  <c r="G35" i="2"/>
  <c r="I35" i="2"/>
  <c r="J35" i="2"/>
  <c r="D34" i="2"/>
  <c r="H34" i="2" s="1"/>
  <c r="E34" i="2"/>
  <c r="F34" i="2"/>
  <c r="G34" i="2"/>
  <c r="I34" i="2"/>
  <c r="J34" i="2"/>
  <c r="K41" i="2" l="1"/>
  <c r="K38" i="2"/>
  <c r="K37" i="2"/>
  <c r="K35" i="2"/>
  <c r="K34" i="2"/>
  <c r="G29" i="2" l="1"/>
  <c r="D26" i="2" l="1"/>
  <c r="D27" i="2"/>
  <c r="D28" i="2"/>
  <c r="D23" i="2"/>
  <c r="D24" i="2"/>
  <c r="D25" i="2"/>
  <c r="H43" i="2" l="1"/>
  <c r="G43" i="2" l="1"/>
  <c r="I43" i="2"/>
  <c r="D43" i="2"/>
  <c r="G36" i="2" l="1"/>
  <c r="D36" i="2"/>
  <c r="I36" i="2"/>
  <c r="H36" i="2"/>
  <c r="D39" i="2" l="1"/>
  <c r="I39" i="2"/>
  <c r="G42" i="2"/>
  <c r="I42" i="2"/>
  <c r="D40" i="2"/>
  <c r="I40" i="2"/>
  <c r="H40" i="2"/>
  <c r="G40" i="2"/>
  <c r="H39" i="2"/>
  <c r="G39" i="2"/>
  <c r="H42" i="2"/>
  <c r="E39" i="2"/>
  <c r="J39" i="2"/>
  <c r="F39" i="2"/>
  <c r="J36" i="2"/>
  <c r="E36" i="2"/>
  <c r="F36" i="2"/>
  <c r="J43" i="2"/>
  <c r="E43" i="2"/>
  <c r="F43" i="2"/>
  <c r="E40" i="2"/>
  <c r="F40" i="2"/>
  <c r="J40" i="2"/>
  <c r="E42" i="2"/>
  <c r="F42" i="2"/>
  <c r="J42" i="2"/>
  <c r="D29" i="2"/>
  <c r="K42" i="2" l="1"/>
  <c r="I44" i="2"/>
  <c r="K40" i="2"/>
  <c r="K36" i="2"/>
  <c r="K39" i="2"/>
  <c r="K43" i="2"/>
  <c r="H44" i="2"/>
  <c r="G44" i="2"/>
  <c r="D44" i="2"/>
  <c r="F44" i="2"/>
  <c r="J44" i="2"/>
  <c r="E44" i="2"/>
  <c r="K44" i="2" l="1"/>
</calcChain>
</file>

<file path=xl/sharedStrings.xml><?xml version="1.0" encoding="utf-8"?>
<sst xmlns="http://schemas.openxmlformats.org/spreadsheetml/2006/main" count="101" uniqueCount="55">
  <si>
    <t>Tipo de Trabajador</t>
  </si>
  <si>
    <t>Puesto</t>
  </si>
  <si>
    <t>02 - CONFIANZA</t>
  </si>
  <si>
    <t>42 - SINDICALIZADO</t>
  </si>
  <si>
    <t>013  - ANALISTA</t>
  </si>
  <si>
    <t>025E - AUXILIAR TECNICO E</t>
  </si>
  <si>
    <t>13 - CONTRATO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</si>
  <si>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</si>
  <si>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</si>
  <si>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</si>
  <si>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</si>
  <si>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</si>
  <si>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</si>
  <si>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</si>
  <si>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</si>
  <si>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</si>
  <si>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</si>
  <si>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14 - BASE</t>
  </si>
  <si>
    <t>Base</t>
  </si>
  <si>
    <t>INFORMACIÓN AL:</t>
  </si>
  <si>
    <t>COMISIONADO</t>
  </si>
  <si>
    <t>Comision</t>
  </si>
  <si>
    <t>Total de Plazas</t>
  </si>
  <si>
    <t>Suma Total</t>
  </si>
  <si>
    <t>FUNCIONAL: AUXILIAR DE ÁREA</t>
  </si>
  <si>
    <t>531  - TRABAJADORA SOCIAL</t>
  </si>
  <si>
    <t>150B - SECRETARIO PARTICULAR B</t>
  </si>
  <si>
    <t>059A - DIRECTOR GENERAL A</t>
  </si>
  <si>
    <t>057E - DIRECTOR E</t>
  </si>
  <si>
    <t>049B - COORDINADOR ADMINISTRATIVO B</t>
  </si>
  <si>
    <t>Nombre</t>
  </si>
  <si>
    <t>LAURA LIZETH ÁVALOS PÉREZ</t>
  </si>
  <si>
    <t>DAVID ENYELNIM MONROY RODRÍGUEZ</t>
  </si>
  <si>
    <t>PAOLA CRISTINA GARCÍA GARCÍA</t>
  </si>
  <si>
    <t>MARTÍN MORENO FERNÁNDEZ</t>
  </si>
  <si>
    <t>SERGIO MAGAÑA PEÑA</t>
  </si>
  <si>
    <t>ROGELIO MARTÍNEZ MORENO</t>
  </si>
  <si>
    <t>ELIA RODRÍGUEZ RODRÍGUEZ</t>
  </si>
  <si>
    <t>MARTHA MELINA OVIEDO RENTERÍA</t>
  </si>
  <si>
    <t>VENUS NEREIDA SOSA OROZCO</t>
  </si>
  <si>
    <t>CARLOS ALBERTO SOLÓRZANO SÁENZ</t>
  </si>
  <si>
    <t>ALEYDIS ELIZABETH GUZMÁN MEDINA</t>
  </si>
  <si>
    <t>Puesto Nominal</t>
  </si>
  <si>
    <t>Puesto Funcional</t>
  </si>
  <si>
    <t>AUXILIAR OPERATIVA</t>
  </si>
  <si>
    <t>DIRECTOR GENERAL</t>
  </si>
  <si>
    <t>SECRETARIO PARTICULAR</t>
  </si>
  <si>
    <t>COORDINADOR ADMINISTRATIVO</t>
  </si>
  <si>
    <t>INTÉRPRETE DE LSM</t>
  </si>
  <si>
    <t>DIRECTOR OPERATIVO</t>
  </si>
  <si>
    <t>AUXILIAR DE SERVICIOS GENERALES</t>
  </si>
  <si>
    <t>COORDINADORA DE PLANEACIÓN ESTRATÉGICA</t>
  </si>
  <si>
    <t>AUXILIAR JURÍDICA</t>
  </si>
  <si>
    <t>AUXILIAR ADMINISTRATIVA</t>
  </si>
  <si>
    <t>AUXILIAR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</si>
</sst>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1" xfId="0" applyFont="1" applyFill="1" applyBorder="1" applyAlignment="1">
      <alignment vertical="center"/>
    </xf>
    <xf numFmtId="0" fontId="20" fillId="34" borderId="32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8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F19" totalsRowShown="0" headerRowBorderDxfId="20" tableBorderDxfId="19">
  <autoFilter ref="B3:F19"/>
  <tableColumns count="5">
    <tableColumn id="1" name="Observación" dataDxfId="18"/>
    <tableColumn id="2" name="Tipo de Trabajador" dataDxfId="17"/>
    <tableColumn id="3" name="Puesto Nominal" dataDxfId="16"/>
    <tableColumn id="4" name="Nombre" dataDxfId="0"/>
    <tableColumn id="5" name="Puesto Funcional" dataDxfId="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5" tableBorderDxfId="14">
  <autoFilter ref="C22:D28"/>
  <tableColumns count="2">
    <tableColumn id="1" name="Tipo de Trabajador" dataDxfId="13"/>
    <tableColumn id="2" name="No. de plazas" dataDxfId="1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3" totalsRowShown="0" tableBorderDxfId="11">
  <autoFilter ref="C33:K43"/>
  <tableColumns count="9">
    <tableColumn id="1" name="Puesto" dataDxfId="10"/>
    <tableColumn id="2" name="No. de plazas" dataDxfId="9"/>
    <tableColumn id="3" name="Confianza" dataDxfId="8">
      <calculatedColumnFormula>COUNTIFS(Tabla1[Puesto Nominal],C34,Tabla1[Tipo de Trabajador],$C$23)</calculatedColumnFormula>
    </tableColumn>
    <tableColumn id="4" name="Contrato" dataDxfId="7">
      <calculatedColumnFormula>COUNTIFS(Tabla1[Puesto Nominal],C34,Tabla1[Tipo de Trabajador],$C$24)</calculatedColumnFormula>
    </tableColumn>
    <tableColumn id="7" name="Base" dataDxfId="6">
      <calculatedColumnFormula>COUNTIFS(Tabla1[Puesto Nominal],C34,Tabla1[Tipo de Trabajador],$C$25)</calculatedColumnFormula>
    </tableColumn>
    <tableColumn id="6" name="Vacante" dataDxfId="5">
      <calculatedColumnFormula>COUNTIFS(Tabla1[Puesto Nominal],D34,Tabla1[Tipo de Trabajador],$C$24)</calculatedColumnFormula>
    </tableColumn>
    <tableColumn id="8" name="Comision" dataDxfId="4">
      <calculatedColumnFormula>COUNTIFS(Tabla1[Puesto Nominal],C34,Tabla1[Tipo de Trabajador],$C$26)</calculatedColumnFormula>
    </tableColumn>
    <tableColumn id="5" name="Sindizalizadas" dataDxfId="3">
      <calculatedColumnFormula>COUNTIFS(Tabla1[Puesto Nominal],C34,Tabla1[Tipo de Trabajador],$C$28)</calculatedColumnFormula>
    </tableColumn>
    <tableColumn id="9" name="Sumas" dataDxfId="2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topLeftCell="B1" workbookViewId="0">
      <selection activeCell="H1" sqref="H1"/>
    </sheetView>
  </sheetViews>
  <sheetFormatPr baseColWidth="10" defaultRowHeight="15" customHeight="1" x14ac:dyDescent="0.25"/>
  <cols>
    <col min="1" max="1" width="11.42578125" style="1"/>
    <col min="2" max="2" width="16.7109375" style="1" customWidth="1"/>
    <col min="3" max="3" width="33.7109375" style="1" customWidth="1"/>
    <col min="4" max="4" width="33.5703125" style="1" customWidth="1"/>
    <col min="5" max="5" width="16.28515625" style="1" customWidth="1"/>
    <col min="6" max="6" width="19.85546875" style="1" customWidth="1"/>
    <col min="7" max="7" width="10.85546875" style="1" customWidth="1"/>
    <col min="8" max="8" width="11.140625" style="1" customWidth="1"/>
    <col min="9" max="9" width="10.85546875" style="1" customWidth="1"/>
    <col min="10" max="10" width="13.28515625" style="1" customWidth="1"/>
    <col min="11" max="16384" width="11.42578125" style="1"/>
  </cols>
  <sheetData>
    <row r="1" spans="2:6" ht="15" customHeight="1" x14ac:dyDescent="0.25">
      <c r="B1" s="14" t="s">
        <v>19</v>
      </c>
      <c r="C1" s="21">
        <v>44562</v>
      </c>
    </row>
    <row r="3" spans="2:6" s="2" customFormat="1" ht="15" customHeight="1" thickBot="1" x14ac:dyDescent="0.3">
      <c r="B3" s="7" t="s">
        <v>8</v>
      </c>
      <c r="C3" s="8" t="s">
        <v>0</v>
      </c>
      <c r="D3" s="9" t="s">
        <v>42</v>
      </c>
      <c r="E3" s="9" t="s">
        <v>30</v>
      </c>
      <c r="F3" s="9" t="s">
        <v>43</v>
      </c>
    </row>
    <row r="4" spans="2:6" ht="15" customHeight="1" x14ac:dyDescent="0.25">
      <c r="B4" s="3" t="s">
        <v>15</v>
      </c>
      <c r="C4" s="6" t="s">
        <v>15</v>
      </c>
      <c r="D4" s="5" t="s">
        <v>24</v>
      </c>
      <c r="E4" s="48"/>
      <c r="F4" s="47"/>
    </row>
    <row r="5" spans="2:6" ht="24" x14ac:dyDescent="0.25">
      <c r="B5" s="3"/>
      <c r="C5" s="6" t="s">
        <v>6</v>
      </c>
      <c r="D5" s="5" t="s">
        <v>25</v>
      </c>
      <c r="E5" s="49" t="s">
        <v>31</v>
      </c>
      <c r="F5" s="47" t="s">
        <v>44</v>
      </c>
    </row>
    <row r="6" spans="2:6" ht="36" x14ac:dyDescent="0.25">
      <c r="B6" s="3"/>
      <c r="C6" s="6" t="s">
        <v>2</v>
      </c>
      <c r="D6" s="5" t="s">
        <v>27</v>
      </c>
      <c r="E6" s="49" t="s">
        <v>32</v>
      </c>
      <c r="F6" s="47" t="s">
        <v>45</v>
      </c>
    </row>
    <row r="7" spans="2:6" ht="24" x14ac:dyDescent="0.25">
      <c r="B7" s="3"/>
      <c r="C7" s="6" t="s">
        <v>3</v>
      </c>
      <c r="D7" s="5" t="s">
        <v>4</v>
      </c>
      <c r="E7" s="49" t="s">
        <v>33</v>
      </c>
      <c r="F7" s="47" t="s">
        <v>48</v>
      </c>
    </row>
    <row r="8" spans="2:6" ht="24" x14ac:dyDescent="0.25">
      <c r="B8" s="3"/>
      <c r="C8" s="6" t="s">
        <v>2</v>
      </c>
      <c r="D8" s="5" t="s">
        <v>28</v>
      </c>
      <c r="E8" s="49" t="s">
        <v>34</v>
      </c>
      <c r="F8" s="47" t="s">
        <v>49</v>
      </c>
    </row>
    <row r="9" spans="2:6" ht="12" x14ac:dyDescent="0.25">
      <c r="B9" s="3" t="s">
        <v>15</v>
      </c>
      <c r="C9" s="6" t="s">
        <v>15</v>
      </c>
      <c r="D9" s="5" t="s">
        <v>24</v>
      </c>
      <c r="E9" s="49"/>
      <c r="F9" s="47"/>
    </row>
    <row r="10" spans="2:6" ht="15" customHeight="1" x14ac:dyDescent="0.25">
      <c r="B10" s="3" t="s">
        <v>15</v>
      </c>
      <c r="C10" s="6" t="s">
        <v>15</v>
      </c>
      <c r="D10" s="5" t="s">
        <v>24</v>
      </c>
      <c r="E10" s="49"/>
      <c r="F10" s="47"/>
    </row>
    <row r="11" spans="2:6" ht="24" x14ac:dyDescent="0.25">
      <c r="B11" s="3"/>
      <c r="C11" s="6" t="s">
        <v>2</v>
      </c>
      <c r="D11" s="5" t="s">
        <v>26</v>
      </c>
      <c r="E11" s="49" t="s">
        <v>35</v>
      </c>
      <c r="F11" s="47" t="s">
        <v>46</v>
      </c>
    </row>
    <row r="12" spans="2:6" ht="24" x14ac:dyDescent="0.25">
      <c r="B12" s="3"/>
      <c r="C12" s="6" t="s">
        <v>3</v>
      </c>
      <c r="D12" s="5" t="s">
        <v>5</v>
      </c>
      <c r="E12" s="49" t="s">
        <v>36</v>
      </c>
      <c r="F12" s="47" t="s">
        <v>50</v>
      </c>
    </row>
    <row r="13" spans="2:6" ht="15" customHeight="1" x14ac:dyDescent="0.25">
      <c r="B13" s="3" t="s">
        <v>15</v>
      </c>
      <c r="C13" s="6" t="s">
        <v>15</v>
      </c>
      <c r="D13" s="5" t="s">
        <v>24</v>
      </c>
      <c r="E13" s="49"/>
      <c r="F13" s="47"/>
    </row>
    <row r="14" spans="2:6" ht="36" x14ac:dyDescent="0.25">
      <c r="B14" s="3"/>
      <c r="C14" s="6" t="s">
        <v>2</v>
      </c>
      <c r="D14" s="5" t="s">
        <v>29</v>
      </c>
      <c r="E14" s="49" t="s">
        <v>37</v>
      </c>
      <c r="F14" s="47" t="s">
        <v>51</v>
      </c>
    </row>
    <row r="15" spans="2:6" ht="24" x14ac:dyDescent="0.25">
      <c r="B15" s="3"/>
      <c r="C15" s="6" t="s">
        <v>2</v>
      </c>
      <c r="D15" s="5" t="s">
        <v>7</v>
      </c>
      <c r="E15" s="49" t="s">
        <v>38</v>
      </c>
      <c r="F15" s="47" t="s">
        <v>52</v>
      </c>
    </row>
    <row r="16" spans="2:6" ht="15" customHeight="1" x14ac:dyDescent="0.25">
      <c r="B16" s="3" t="s">
        <v>15</v>
      </c>
      <c r="C16" s="6" t="s">
        <v>15</v>
      </c>
      <c r="D16" s="5" t="s">
        <v>24</v>
      </c>
      <c r="E16" s="49"/>
      <c r="F16" s="47"/>
    </row>
    <row r="17" spans="2:11" ht="24" x14ac:dyDescent="0.25">
      <c r="B17" s="3" t="s">
        <v>20</v>
      </c>
      <c r="C17" s="6" t="s">
        <v>20</v>
      </c>
      <c r="D17" s="5" t="s">
        <v>20</v>
      </c>
      <c r="E17" s="49" t="s">
        <v>39</v>
      </c>
      <c r="F17" s="47" t="s">
        <v>53</v>
      </c>
    </row>
    <row r="18" spans="2:11" ht="24" x14ac:dyDescent="0.25">
      <c r="B18" s="3"/>
      <c r="C18" s="6" t="s">
        <v>2</v>
      </c>
      <c r="D18" s="5" t="s">
        <v>29</v>
      </c>
      <c r="E18" s="49" t="s">
        <v>40</v>
      </c>
      <c r="F18" s="47" t="s">
        <v>47</v>
      </c>
    </row>
    <row r="19" spans="2:11" ht="24" x14ac:dyDescent="0.25">
      <c r="B19" s="3" t="s">
        <v>20</v>
      </c>
      <c r="C19" s="6" t="s">
        <v>20</v>
      </c>
      <c r="D19" s="5" t="s">
        <v>20</v>
      </c>
      <c r="E19" s="49" t="s">
        <v>41</v>
      </c>
      <c r="F19" s="47" t="s">
        <v>54</v>
      </c>
    </row>
    <row r="20" spans="2:11" ht="15" customHeight="1" thickBot="1" x14ac:dyDescent="0.3"/>
    <row r="21" spans="2:11" ht="15" customHeight="1" thickBot="1" x14ac:dyDescent="0.3">
      <c r="C21" s="38" t="s">
        <v>9</v>
      </c>
      <c r="D21" s="39"/>
    </row>
    <row r="22" spans="2:11" ht="15" customHeight="1" thickBot="1" x14ac:dyDescent="0.3">
      <c r="C22" s="12" t="s">
        <v>0</v>
      </c>
      <c r="D22" s="13" t="s">
        <v>10</v>
      </c>
    </row>
    <row r="23" spans="2:11" ht="15" customHeight="1" x14ac:dyDescent="0.25">
      <c r="C23" s="10" t="s">
        <v>2</v>
      </c>
      <c r="D23" s="36">
        <f>COUNTIF($C$4:$C$19,C23)</f>
        <v>6</v>
      </c>
    </row>
    <row r="24" spans="2:11" ht="15" customHeight="1" x14ac:dyDescent="0.25">
      <c r="C24" s="11" t="s">
        <v>6</v>
      </c>
      <c r="D24" s="36">
        <f>COUNTIF($C$4:$C$19,C24)</f>
        <v>1</v>
      </c>
    </row>
    <row r="25" spans="2:11" ht="15" customHeight="1" x14ac:dyDescent="0.25">
      <c r="C25" s="11" t="s">
        <v>17</v>
      </c>
      <c r="D25" s="36">
        <f>COUNTIF($C$4:$C$19,C25)</f>
        <v>0</v>
      </c>
    </row>
    <row r="26" spans="2:11" ht="15" customHeight="1" x14ac:dyDescent="0.25">
      <c r="C26" s="11" t="s">
        <v>20</v>
      </c>
      <c r="D26" s="36">
        <f>COUNTIF($C$4:$C$19,C26)</f>
        <v>2</v>
      </c>
    </row>
    <row r="27" spans="2:11" ht="15" customHeight="1" x14ac:dyDescent="0.25">
      <c r="C27" s="11" t="s">
        <v>15</v>
      </c>
      <c r="D27" s="36">
        <f>COUNTIF($C$4:$C$19,C27)</f>
        <v>5</v>
      </c>
    </row>
    <row r="28" spans="2:11" ht="15" customHeight="1" thickBot="1" x14ac:dyDescent="0.3">
      <c r="C28" s="22" t="s">
        <v>3</v>
      </c>
      <c r="D28" s="36">
        <f>COUNTIF($C$4:$C$19,C28)</f>
        <v>2</v>
      </c>
    </row>
    <row r="29" spans="2:11" ht="15" customHeight="1" thickBot="1" x14ac:dyDescent="0.3">
      <c r="C29" s="4" t="s">
        <v>11</v>
      </c>
      <c r="D29" s="33">
        <f>SUM(D23:D28)</f>
        <v>16</v>
      </c>
      <c r="F29" s="14" t="s">
        <v>19</v>
      </c>
      <c r="G29" s="37">
        <f>C1</f>
        <v>44562</v>
      </c>
    </row>
    <row r="30" spans="2:11" ht="15" customHeight="1" thickBot="1" x14ac:dyDescent="0.3"/>
    <row r="31" spans="2:11" ht="15" customHeight="1" thickBot="1" x14ac:dyDescent="0.3">
      <c r="C31" s="38" t="s">
        <v>9</v>
      </c>
      <c r="D31" s="41"/>
      <c r="E31" s="41"/>
      <c r="F31" s="41"/>
      <c r="G31" s="41"/>
      <c r="H31" s="41"/>
      <c r="I31" s="41"/>
      <c r="J31" s="41"/>
      <c r="K31" s="39"/>
    </row>
    <row r="32" spans="2:11" ht="15" customHeight="1" thickBot="1" x14ac:dyDescent="0.3">
      <c r="C32" s="24"/>
      <c r="D32" s="25"/>
      <c r="E32" s="40" t="s">
        <v>22</v>
      </c>
      <c r="F32" s="40"/>
      <c r="G32" s="40"/>
      <c r="H32" s="40"/>
      <c r="I32" s="40"/>
      <c r="J32" s="40"/>
      <c r="K32" s="23" t="s">
        <v>23</v>
      </c>
    </row>
    <row r="33" spans="3:11" ht="15" customHeight="1" thickBot="1" x14ac:dyDescent="0.3">
      <c r="C33" s="17" t="s">
        <v>1</v>
      </c>
      <c r="D33" s="17" t="s">
        <v>10</v>
      </c>
      <c r="E33" s="18" t="s">
        <v>12</v>
      </c>
      <c r="F33" s="18" t="s">
        <v>13</v>
      </c>
      <c r="G33" s="18" t="s">
        <v>18</v>
      </c>
      <c r="H33" s="18" t="s">
        <v>16</v>
      </c>
      <c r="I33" s="18" t="s">
        <v>21</v>
      </c>
      <c r="J33" s="18" t="s">
        <v>14</v>
      </c>
      <c r="K33" s="26" t="s">
        <v>11</v>
      </c>
    </row>
    <row r="34" spans="3:11" ht="15" customHeight="1" x14ac:dyDescent="0.25">
      <c r="C34" s="42" t="s">
        <v>25</v>
      </c>
      <c r="D34" s="27">
        <f>COUNTIF($D$4:$D$19,C34)</f>
        <v>1</v>
      </c>
      <c r="E34" s="43">
        <f>COUNTIFS(Tabla1[Puesto Nominal],C34,Tabla1[Tipo de Trabajador],$C$23)</f>
        <v>0</v>
      </c>
      <c r="F34" s="43">
        <f>COUNTIFS(Tabla1[Puesto Nominal],C34,Tabla1[Tipo de Trabajador],$C$24)</f>
        <v>1</v>
      </c>
      <c r="G34" s="44">
        <f>COUNTIFS(Tabla1[Puesto Nominal],C34,Tabla1[Tipo de Trabajador],$C$25)</f>
        <v>0</v>
      </c>
      <c r="H34" s="45">
        <f>COUNTIFS(Tabla1[Puesto Nominal],D34,Tabla1[Tipo de Trabajador],$C$27)</f>
        <v>0</v>
      </c>
      <c r="I34" s="44">
        <f>COUNTIFS(Tabla1[Puesto Nominal],C34,Tabla1[Tipo de Trabajador],$C$26)</f>
        <v>0</v>
      </c>
      <c r="J34" s="45">
        <f>COUNTIFS(Tabla1[Puesto Nominal],C34,Tabla1[Tipo de Trabajador],$C$28)</f>
        <v>0</v>
      </c>
      <c r="K34" s="46">
        <f>SUM(Tabla4[[#This Row],[Confianza]:[Sindizalizadas]])</f>
        <v>1</v>
      </c>
    </row>
    <row r="35" spans="3:11" ht="15" customHeight="1" x14ac:dyDescent="0.25">
      <c r="C35" s="42" t="s">
        <v>26</v>
      </c>
      <c r="D35" s="27">
        <f>COUNTIF($D$4:$D$19,C35)</f>
        <v>1</v>
      </c>
      <c r="E35" s="43">
        <f>COUNTIFS(Tabla1[Puesto Nominal],C35,Tabla1[Tipo de Trabajador],$C$23)</f>
        <v>1</v>
      </c>
      <c r="F35" s="43">
        <f>COUNTIFS(Tabla1[Puesto Nominal],C35,Tabla1[Tipo de Trabajador],$C$24)</f>
        <v>0</v>
      </c>
      <c r="G35" s="44">
        <f>COUNTIFS(Tabla1[Puesto Nominal],C35,Tabla1[Tipo de Trabajador],$C$25)</f>
        <v>0</v>
      </c>
      <c r="H35" s="45">
        <f>COUNTIFS(Tabla1[Puesto Nominal],D35,Tabla1[Tipo de Trabajador],$C$27)</f>
        <v>0</v>
      </c>
      <c r="I35" s="44">
        <f>COUNTIFS(Tabla1[Puesto Nominal],C35,Tabla1[Tipo de Trabajador],$C$26)</f>
        <v>0</v>
      </c>
      <c r="J35" s="45">
        <f>COUNTIFS(Tabla1[Puesto Nominal],C35,Tabla1[Tipo de Trabajador],$C$28)</f>
        <v>0</v>
      </c>
      <c r="K35" s="46">
        <f>SUM(Tabla4[[#This Row],[Confianza]:[Sindizalizadas]])</f>
        <v>1</v>
      </c>
    </row>
    <row r="36" spans="3:11" ht="15" customHeight="1" x14ac:dyDescent="0.25">
      <c r="C36" s="15" t="s">
        <v>27</v>
      </c>
      <c r="D36" s="30">
        <f>COUNTIF($D$4:$D$19,C36)</f>
        <v>1</v>
      </c>
      <c r="E36" s="28">
        <f>COUNTIFS(Tabla1[Puesto Nominal],C36,Tabla1[Tipo de Trabajador],$C$23)</f>
        <v>1</v>
      </c>
      <c r="F36" s="28">
        <f>COUNTIFS(Tabla1[Puesto Nominal],C36,Tabla1[Tipo de Trabajador],$C$24)</f>
        <v>0</v>
      </c>
      <c r="G36" s="29">
        <f>COUNTIFS(Tabla1[Puesto Nominal],C36,Tabla1[Tipo de Trabajador],$C$25)</f>
        <v>0</v>
      </c>
      <c r="H36" s="29">
        <f>COUNTIFS(Tabla1[Puesto Nominal],C36,Tabla1[Tipo de Trabajador],$C$27)</f>
        <v>0</v>
      </c>
      <c r="I36" s="29">
        <f>COUNTIFS(Tabla1[Puesto Nominal],C36,Tabla1[Tipo de Trabajador],$C$26)</f>
        <v>0</v>
      </c>
      <c r="J36" s="29">
        <f>COUNTIFS(Tabla1[Puesto Nominal],C36,Tabla1[Tipo de Trabajador],$C$28)</f>
        <v>0</v>
      </c>
      <c r="K36" s="28">
        <f>SUM(Tabla4[[#This Row],[Confianza]:[Sindizalizadas]])</f>
        <v>1</v>
      </c>
    </row>
    <row r="37" spans="3:11" ht="15" customHeight="1" x14ac:dyDescent="0.25">
      <c r="C37" s="42" t="s">
        <v>28</v>
      </c>
      <c r="D37" s="30">
        <f>COUNTIF($D$4:$D$19,C37)</f>
        <v>1</v>
      </c>
      <c r="E37" s="43">
        <f>COUNTIFS(Tabla1[Puesto Nominal],C37,Tabla1[Tipo de Trabajador],$C$23)</f>
        <v>1</v>
      </c>
      <c r="F37" s="43">
        <f>COUNTIFS(Tabla1[Puesto Nominal],C37,Tabla1[Tipo de Trabajador],$C$24)</f>
        <v>0</v>
      </c>
      <c r="G37" s="44">
        <f>COUNTIFS(Tabla1[Puesto Nominal],C37,Tabla1[Tipo de Trabajador],$C$25)</f>
        <v>0</v>
      </c>
      <c r="H37" s="45">
        <f>COUNTIFS(Tabla1[Puesto Nominal],D37,Tabla1[Tipo de Trabajador],$C$27)</f>
        <v>0</v>
      </c>
      <c r="I37" s="44">
        <f>COUNTIFS(Tabla1[Puesto Nominal],C37,Tabla1[Tipo de Trabajador],$C$26)</f>
        <v>0</v>
      </c>
      <c r="J37" s="45">
        <f>COUNTIFS(Tabla1[Puesto Nominal],C37,Tabla1[Tipo de Trabajador],$C$28)</f>
        <v>0</v>
      </c>
      <c r="K37" s="46">
        <f>SUM(Tabla4[[#This Row],[Confianza]:[Sindizalizadas]])</f>
        <v>1</v>
      </c>
    </row>
    <row r="38" spans="3:11" ht="15" customHeight="1" x14ac:dyDescent="0.25">
      <c r="C38" s="42" t="s">
        <v>29</v>
      </c>
      <c r="D38" s="30">
        <f>COUNTIF($D$4:$D$19,C38)</f>
        <v>2</v>
      </c>
      <c r="E38" s="43">
        <f>COUNTIFS(Tabla1[Puesto Nominal],C38,Tabla1[Tipo de Trabajador],$C$23)</f>
        <v>2</v>
      </c>
      <c r="F38" s="43">
        <f>COUNTIFS(Tabla1[Puesto Nominal],C38,Tabla1[Tipo de Trabajador],$C$24)</f>
        <v>0</v>
      </c>
      <c r="G38" s="44">
        <f>COUNTIFS(Tabla1[Puesto Nominal],C38,Tabla1[Tipo de Trabajador],$C$25)</f>
        <v>0</v>
      </c>
      <c r="H38" s="45">
        <f>COUNTIFS(Tabla1[Puesto Nominal],D38,Tabla1[Tipo de Trabajador],$C$27)</f>
        <v>0</v>
      </c>
      <c r="I38" s="44">
        <f>COUNTIFS(Tabla1[Puesto Nominal],C38,Tabla1[Tipo de Trabajador],$C$26)</f>
        <v>0</v>
      </c>
      <c r="J38" s="45">
        <f>COUNTIFS(Tabla1[Puesto Nominal],C38,Tabla1[Tipo de Trabajador],$C$28)</f>
        <v>0</v>
      </c>
      <c r="K38" s="46">
        <f>SUM(Tabla4[[#This Row],[Confianza]:[Sindizalizadas]])</f>
        <v>2</v>
      </c>
    </row>
    <row r="39" spans="3:11" ht="15" customHeight="1" x14ac:dyDescent="0.25">
      <c r="C39" s="15" t="s">
        <v>4</v>
      </c>
      <c r="D39" s="30">
        <f>COUNTIF($D$4:$D$19,C39)</f>
        <v>1</v>
      </c>
      <c r="E39" s="28">
        <f>COUNTIFS(Tabla1[Puesto Nominal],C39,Tabla1[Tipo de Trabajador],$C$23)</f>
        <v>0</v>
      </c>
      <c r="F39" s="28">
        <f>COUNTIFS(Tabla1[Puesto Nominal],C39,Tabla1[Tipo de Trabajador],$C$24)</f>
        <v>0</v>
      </c>
      <c r="G39" s="29">
        <f>COUNTIFS(Tabla1[Puesto Nominal],C39,Tabla1[Tipo de Trabajador],$C$25)</f>
        <v>0</v>
      </c>
      <c r="H39" s="29">
        <f>COUNTIFS(Tabla1[Puesto Nominal],C39,Tabla1[Tipo de Trabajador],$C$27)</f>
        <v>0</v>
      </c>
      <c r="I39" s="29">
        <f>COUNTIFS(Tabla1[Puesto Nominal],C39,Tabla1[Tipo de Trabajador],$C$26)</f>
        <v>0</v>
      </c>
      <c r="J39" s="29">
        <f>COUNTIFS(Tabla1[Puesto Nominal],C39,Tabla1[Tipo de Trabajador],$C$28)</f>
        <v>1</v>
      </c>
      <c r="K39" s="28">
        <f>SUM(Tabla4[[#This Row],[Confianza]:[Sindizalizadas]])</f>
        <v>1</v>
      </c>
    </row>
    <row r="40" spans="3:11" ht="15" customHeight="1" x14ac:dyDescent="0.25">
      <c r="C40" s="15" t="s">
        <v>5</v>
      </c>
      <c r="D40" s="30">
        <f>COUNTIF($D$4:$D$19,C40)</f>
        <v>1</v>
      </c>
      <c r="E40" s="28">
        <f>COUNTIFS(Tabla1[Puesto Nominal],C40,Tabla1[Tipo de Trabajador],$C$23)</f>
        <v>0</v>
      </c>
      <c r="F40" s="28">
        <f>COUNTIFS(Tabla1[Puesto Nominal],C40,Tabla1[Tipo de Trabajador],$C$24)</f>
        <v>0</v>
      </c>
      <c r="G40" s="29">
        <f>COUNTIFS(Tabla1[Puesto Nominal],C40,Tabla1[Tipo de Trabajador],$C$25)</f>
        <v>0</v>
      </c>
      <c r="H40" s="29">
        <f>COUNTIFS(Tabla1[Puesto Nominal],C40,Tabla1[Tipo de Trabajador],$C$27)</f>
        <v>0</v>
      </c>
      <c r="I40" s="29">
        <f>COUNTIFS(Tabla1[Puesto Nominal],C40,Tabla1[Tipo de Trabajador],$C$26)</f>
        <v>0</v>
      </c>
      <c r="J40" s="29">
        <f>COUNTIFS(Tabla1[Puesto Nominal],C40,Tabla1[Tipo de Trabajador],$C$28)</f>
        <v>1</v>
      </c>
      <c r="K40" s="28">
        <f>SUM(Tabla4[[#This Row],[Confianza]:[Sindizalizadas]])</f>
        <v>1</v>
      </c>
    </row>
    <row r="41" spans="3:11" ht="15" customHeight="1" x14ac:dyDescent="0.25">
      <c r="C41" s="42" t="s">
        <v>7</v>
      </c>
      <c r="D41" s="30">
        <f>COUNTIF($D$4:$D$19,C41)</f>
        <v>1</v>
      </c>
      <c r="E41" s="43">
        <f>COUNTIFS(Tabla1[Puesto Nominal],C41,Tabla1[Tipo de Trabajador],$C$23)</f>
        <v>1</v>
      </c>
      <c r="F41" s="43">
        <f>COUNTIFS(Tabla1[Puesto Nominal],C41,Tabla1[Tipo de Trabajador],$C$24)</f>
        <v>0</v>
      </c>
      <c r="G41" s="44">
        <f>COUNTIFS(Tabla1[Puesto Nominal],C41,Tabla1[Tipo de Trabajador],$C$25)</f>
        <v>0</v>
      </c>
      <c r="H41" s="45">
        <f>COUNTIFS(Tabla1[Puesto Nominal],D41,Tabla1[Tipo de Trabajador],$C$24)</f>
        <v>0</v>
      </c>
      <c r="I41" s="44">
        <f>COUNTIFS(Tabla1[Puesto Nominal],C41,Tabla1[Tipo de Trabajador],$C$26)</f>
        <v>0</v>
      </c>
      <c r="J41" s="45">
        <f>COUNTIFS(Tabla1[Puesto Nominal],C41,Tabla1[Tipo de Trabajador],$C$28)</f>
        <v>0</v>
      </c>
      <c r="K41" s="46">
        <f>SUM(Tabla4[[#This Row],[Confianza]:[Sindizalizadas]])</f>
        <v>1</v>
      </c>
    </row>
    <row r="42" spans="3:11" ht="15" customHeight="1" x14ac:dyDescent="0.25">
      <c r="C42" s="15" t="s">
        <v>20</v>
      </c>
      <c r="D42" s="30">
        <f>COUNTIF($D$4:$D$19,C42)</f>
        <v>2</v>
      </c>
      <c r="E42" s="28">
        <f>COUNTIFS(Tabla1[Puesto Nominal],C42,Tabla1[Tipo de Trabajador],$C$23)</f>
        <v>0</v>
      </c>
      <c r="F42" s="28">
        <f>COUNTIFS(Tabla1[Puesto Nominal],C42,Tabla1[Tipo de Trabajador],$C$24)</f>
        <v>0</v>
      </c>
      <c r="G42" s="29">
        <f>COUNTIFS(Tabla1[Puesto Nominal],C42,Tabla1[Tipo de Trabajador],$C$25)</f>
        <v>0</v>
      </c>
      <c r="H42" s="29">
        <f>COUNTIFS(Tabla1[Puesto Nominal],C42,Tabla1[Tipo de Trabajador],$C$27)</f>
        <v>0</v>
      </c>
      <c r="I42" s="29">
        <f>COUNTIFS(Tabla1[Puesto Nominal],C42,Tabla1[Tipo de Trabajador],$C$26)</f>
        <v>2</v>
      </c>
      <c r="J42" s="29">
        <f>COUNTIFS(Tabla1[Puesto Nominal],C42,Tabla1[Tipo de Trabajador],$C$28)</f>
        <v>0</v>
      </c>
      <c r="K42" s="28">
        <f>SUM(Tabla4[[#This Row],[Confianza]:[Sindizalizadas]])</f>
        <v>2</v>
      </c>
    </row>
    <row r="43" spans="3:11" ht="15" customHeight="1" thickBot="1" x14ac:dyDescent="0.3">
      <c r="C43" s="16" t="s">
        <v>24</v>
      </c>
      <c r="D43" s="31">
        <f>COUNTIF($D$4:$D$19,C43)</f>
        <v>5</v>
      </c>
      <c r="E43" s="28">
        <f>COUNTIFS(Tabla1[Puesto Nominal],C43,Tabla1[Tipo de Trabajador],$C$23)</f>
        <v>0</v>
      </c>
      <c r="F43" s="28">
        <f>COUNTIFS(Tabla1[Puesto Nominal],C43,Tabla1[Tipo de Trabajador],$C$24)</f>
        <v>0</v>
      </c>
      <c r="G43" s="29">
        <f>COUNTIFS(Tabla1[Puesto Nominal],C43,Tabla1[Tipo de Trabajador],$C$25)</f>
        <v>0</v>
      </c>
      <c r="H43" s="29">
        <f>COUNTIFS(Tabla1[Puesto Nominal],C43,Tabla1[Tipo de Trabajador],$C$27)</f>
        <v>5</v>
      </c>
      <c r="I43" s="29">
        <f>COUNTIFS(Tabla1[Puesto Nominal],C43,Tabla1[Tipo de Trabajador],$C$26)</f>
        <v>0</v>
      </c>
      <c r="J43" s="29">
        <f>COUNTIFS(Tabla1[Puesto Nominal],C43,Tabla1[Tipo de Trabajador],$C$28)</f>
        <v>0</v>
      </c>
      <c r="K43" s="28">
        <f>SUM(Tabla4[[#This Row],[Confianza]:[Sindizalizadas]])</f>
        <v>5</v>
      </c>
    </row>
    <row r="44" spans="3:11" ht="15" customHeight="1" thickBot="1" x14ac:dyDescent="0.3">
      <c r="C44" s="14" t="s">
        <v>11</v>
      </c>
      <c r="D44" s="32">
        <f>SUM(D34:D43)</f>
        <v>16</v>
      </c>
      <c r="E44" s="19">
        <f>SUM(E34:E43)</f>
        <v>6</v>
      </c>
      <c r="F44" s="33">
        <f>SUM(F34:F43)</f>
        <v>1</v>
      </c>
      <c r="G44" s="20">
        <f>SUBTOTAL(109,Tabla4[Base])</f>
        <v>0</v>
      </c>
      <c r="H44" s="20">
        <f>SUBTOTAL(109,Tabla4[Vacante])</f>
        <v>5</v>
      </c>
      <c r="I44" s="20">
        <f>SUBTOTAL(109,Tabla4[Comision])</f>
        <v>2</v>
      </c>
      <c r="J44" s="34">
        <f>SUM(J34:J43)</f>
        <v>2</v>
      </c>
      <c r="K44" s="35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2022-01-24T22:15:49Z</dcterms:modified>
</cp:coreProperties>
</file>